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22" sheetId="1" r:id="rId1"/>
  </sheets>
  <definedNames>
    <definedName name="_xlnm._FilterDatabase" localSheetId="0" hidden="1">'2022'!$A$5:$AB$166</definedName>
    <definedName name="_xlnm.Print_Titles" localSheetId="0">'2022'!$5:$6</definedName>
  </definedNames>
  <calcPr fullCalcOnLoad="1"/>
</workbook>
</file>

<file path=xl/sharedStrings.xml><?xml version="1.0" encoding="utf-8"?>
<sst xmlns="http://schemas.openxmlformats.org/spreadsheetml/2006/main" count="673" uniqueCount="254">
  <si>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</si>
  <si>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</si>
  <si>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</si>
  <si>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</si>
  <si>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</si>
  <si>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</si>
  <si>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</si>
  <si>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</si>
  <si>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</si>
  <si>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</si>
  <si>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</si>
  <si>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</si>
  <si>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</si>
  <si>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</si>
  <si>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</si>
  <si>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</si>
  <si>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</si>
  <si>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</si>
  <si>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</si>
  <si>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</si>
  <si>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</si>
  <si>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</si>
  <si>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</si>
  <si>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</si>
  <si>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</si>
  <si>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</si>
  <si>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</si>
  <si>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</si>
  <si>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</si>
  <si>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</si>
  <si>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</si>
  <si>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</si>
  <si>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</si>
  <si>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</si>
  <si>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</si>
  <si>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</si>
  <si>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</si>
  <si>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</si>
  <si>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</si>
  <si>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</si>
  <si>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</si>
  <si>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</si>
  <si>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</si>
  <si>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</si>
  <si>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</si>
  <si>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</si>
  <si>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</si>
  <si>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</si>
  <si>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</si>
  <si>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</si>
  <si>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</si>
  <si>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</si>
  <si>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</si>
  <si>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</si>
  <si>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</si>
  <si>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</si>
  <si>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</si>
  <si>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</si>
  <si>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</si>
  <si>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</si>
  <si>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</si>
  <si>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</si>
  <si>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</si>
  <si>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</si>
  <si>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</si>
  <si>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</si>
  <si>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</si>
  <si>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</si>
  <si>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</si>
  <si>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</si>
  <si>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</si>
  <si>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</si>
  <si>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</si>
  <si>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</si>
  <si>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</si>
  <si>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</si>
  <si>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</si>
  <si>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</si>
  <si>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</si>
  <si>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</si>
  <si>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</si>
  <si>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</si>
  <si>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</si>
  <si>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</si>
  <si>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</si>
  <si>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</si>
  <si>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</si>
  <si>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</si>
  <si>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</si>
  <si>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</si>
  <si>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</si>
  <si>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</si>
  <si>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</si>
  <si>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</si>
  <si>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</si>
  <si>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</si>
  <si>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</si>
  <si>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</si>
  <si>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</si>
  <si>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</si>
  <si>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</si>
  <si>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</si>
  <si>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</si>
  <si>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</si>
  <si>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</si>
  <si>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</si>
  <si>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</si>
  <si>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</si>
  <si>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</si>
  <si>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</si>
  <si>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</si>
  <si>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</si>
  <si>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</si>
  <si>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</si>
  <si>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</si>
  <si>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</si>
  <si>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</si>
  <si>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</si>
  <si>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</si>
  <si>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</si>
  <si>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</si>
  <si>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</si>
  <si>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</si>
  <si>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</si>
  <si>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</si>
  <si>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</si>
  <si>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</si>
  <si>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</si>
  <si>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</si>
  <si>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</si>
  <si>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</si>
  <si>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</si>
  <si>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</si>
  <si>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</si>
  <si>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</si>
  <si>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</si>
  <si>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</si>
  <si>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</si>
  <si>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</si>
  <si>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</si>
  <si>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</si>
  <si>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</si>
  <si>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</si>
  <si>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</si>
  <si>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</si>
  <si>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</si>
  <si>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</si>
  <si>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</si>
  <si>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</si>
  <si>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</si>
  <si>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</si>
  <si>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</si>
  <si>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</si>
  <si>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</si>
  <si>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</si>
  <si>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</si>
  <si>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</si>
  <si>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</si>
  <si>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</si>
  <si>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</si>
  <si>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</si>
  <si>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</si>
  <si>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</si>
  <si>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</si>
  <si>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</si>
  <si>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</si>
  <si>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</si>
  <si>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</si>
  <si>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</si>
  <si>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</si>
  <si>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</si>
  <si>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</si>
  <si>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</si>
  <si>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</si>
  <si>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</si>
  <si>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</si>
  <si>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</si>
  <si>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</si>
  <si>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</si>
  <si>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</si>
  <si>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</si>
  <si>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</si>
  <si>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</si>
  <si>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</si>
  <si>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</si>
  <si>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</si>
  <si>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</si>
  <si>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</si>
  <si>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</si>
  <si>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</si>
  <si>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</si>
  <si>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</si>
  <si>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</si>
  <si>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</si>
  <si>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</si>
  <si>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</si>
  <si>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</si>
  <si>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</si>
  <si>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</si>
  <si>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</si>
  <si>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</si>
  <si>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</si>
  <si>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</si>
  <si>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</si>
  <si>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</si>
  <si>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</si>
  <si>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</si>
  <si>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</si>
  <si>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</si>
  <si>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</si>
  <si>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</si>
  <si>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Закупка товаров, работ и услуг для обеспечения государственных (муниципальных) нужд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</si>
  <si>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</si>
  <si>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</si>
  <si>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</si>
  <si>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</si>
  <si>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0000000000</t>
  </si>
  <si>
    <t>Обслуживание государственного (муниципального) внутреннего долга</t>
  </si>
  <si>
    <t>Обеспечение деятельности администрации поселения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</si>
  <si>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</si>
  <si>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</si>
  <si>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</si>
  <si>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7.</t>
  </si>
  <si>
    <t>9170000000</t>
  </si>
  <si>
    <t>9170010150</t>
  </si>
  <si>
    <t>700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</si>
  <si>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</si>
  <si>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</si>
  <si>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поселений Курганинского района "Экономическое развитие и инновационная экономика"</t>
  </si>
  <si>
    <t>Муниципальная поддержка малого и среднего предпринимательства</t>
  </si>
  <si>
    <t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</t>
  </si>
  <si>
    <t>Мероприятия по содействию в развитии сельскохозяйственного производства, создание условий для развития малого и среднего предпринимательства;</t>
  </si>
  <si>
    <t>8500000000</t>
  </si>
  <si>
    <t>8510000000</t>
  </si>
  <si>
    <t>8510100000</t>
  </si>
  <si>
    <t>8510110380</t>
  </si>
  <si>
    <t>Мероприятия по уличному освещению</t>
  </si>
  <si>
    <t>План на 2022 год</t>
  </si>
  <si>
    <t>Исполнение за 2022 год</t>
  </si>
  <si>
    <t>8610122010</t>
  </si>
  <si>
    <t>Субсидии бюджетам поселений муниципального образования Курганинский район на ремонт и реконструкцию объектов водоснабжения и водоотведения</t>
  </si>
  <si>
    <t>Молодежная политика</t>
  </si>
  <si>
    <t>Муниципальная программа поселений Курганинского района " Молодежь поселений Курганинского района"</t>
  </si>
  <si>
    <t>Гражданско-патриотическое воспитание молодежи</t>
  </si>
  <si>
    <t>Мероприятия в области молодежной политики</t>
  </si>
  <si>
    <t>8200000000</t>
  </si>
  <si>
    <t>8210200000</t>
  </si>
  <si>
    <t>8210210140</t>
  </si>
  <si>
    <t>8310210470</t>
  </si>
  <si>
    <t>Предоставление адресной помощи гражданам поселения, попавшим в трудную жизненную ситуацию в 2022 году</t>
  </si>
  <si>
    <t>Образование</t>
  </si>
  <si>
    <t xml:space="preserve">Отчет об исполнении бюджета Воздвиженского сельского поселения Курганинского района за  2022 год в разрезе разделов и подразделов, целевых статей и видов расходов в ведомственной структуре расходов бюджета </t>
  </si>
  <si>
    <t>Администрация Воздвиженского сельского поселения</t>
  </si>
  <si>
    <t>Вед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</si>
</sst>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0"/>
  <sheetViews>
    <sheetView tabSelected="1" zoomScale="85" zoomScaleNormal="85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66" sqref="C166"/>
    </sheetView>
  </sheetViews>
  <sheetFormatPr defaultColWidth="8.796875" defaultRowHeight="14.25"/>
  <cols>
    <col min="1" max="1" width="4.09765625" style="1" bestFit="1" customWidth="1"/>
    <col min="2" max="2" width="52.8984375" style="1" customWidth="1"/>
    <col min="3" max="3" width="6" style="1" customWidth="1"/>
    <col min="4" max="4" width="5.09765625" style="1" bestFit="1" customWidth="1"/>
    <col min="5" max="5" width="4.69921875" style="1" customWidth="1"/>
    <col min="6" max="6" width="15.3984375" style="1" customWidth="1"/>
    <col min="7" max="7" width="5.39843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0.1015625" style="1" customWidth="1"/>
    <col min="17" max="17" width="16.898437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4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AA1" s="85" t="s">
        <v>185</v>
      </c>
      <c r="AB1" s="85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85"/>
      <c r="AB2" s="85"/>
    </row>
    <row r="3" spans="1:28" ht="60.75" customHeight="1">
      <c r="A3" s="85" t="s">
        <v>251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87" t="s">
        <v>38</v>
      </c>
      <c r="AB4" s="87"/>
    </row>
    <row r="5" spans="1:28" s="10" customFormat="1" ht="56.25">
      <c r="A5" s="9" t="s">
        <v>26</v>
      </c>
      <c r="B5" s="11" t="s">
        <v>25</v>
      </c>
      <c r="C5" s="11" t="s">
        <v>253</v>
      </c>
      <c r="D5" s="11" t="s">
        <v>7</v>
      </c>
      <c r="E5" s="11" t="s">
        <v>8</v>
      </c>
      <c r="F5" s="11" t="s">
        <v>80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237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238</v>
      </c>
      <c r="AB5" s="9" t="s">
        <v>27</v>
      </c>
    </row>
    <row r="6" spans="1:28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/>
      <c r="I6" s="4"/>
      <c r="J6" s="32"/>
      <c r="K6" s="4"/>
      <c r="L6" s="4"/>
      <c r="M6" s="4"/>
      <c r="N6" s="4"/>
      <c r="O6" s="4"/>
      <c r="P6" s="32"/>
      <c r="Q6" s="4">
        <v>8</v>
      </c>
      <c r="R6" s="4"/>
      <c r="S6" s="4"/>
      <c r="T6" s="32"/>
      <c r="U6" s="4"/>
      <c r="V6" s="4"/>
      <c r="W6" s="4"/>
      <c r="X6" s="4"/>
      <c r="Y6" s="4"/>
      <c r="Z6" s="32"/>
      <c r="AA6" s="4">
        <v>9</v>
      </c>
      <c r="AB6" s="4">
        <v>10</v>
      </c>
    </row>
    <row r="7" spans="1:28" ht="37.5">
      <c r="A7" s="3"/>
      <c r="B7" s="88" t="s">
        <v>252</v>
      </c>
      <c r="C7" s="64">
        <v>992</v>
      </c>
      <c r="D7" s="81"/>
      <c r="E7" s="81"/>
      <c r="F7" s="81"/>
      <c r="G7" s="81"/>
      <c r="H7" s="44" t="e">
        <f>H8+H50+H67+H83+H93+H114+#REF!+H133+H148+H44</f>
        <v>#REF!</v>
      </c>
      <c r="I7" s="44" t="e">
        <f>I8++I50+I67+I83+I93+I114+#REF!+I133+I148</f>
        <v>#REF!</v>
      </c>
      <c r="J7" s="44" t="e">
        <f>J8+J50+J67+J83+J93+J114+#REF!+J133+J148</f>
        <v>#REF!</v>
      </c>
      <c r="K7" s="44" t="e">
        <f>K8+K50+K67+K83+K93+K114+#REF!+K133+K148</f>
        <v>#REF!</v>
      </c>
      <c r="L7" s="44" t="e">
        <f>L8+L50+L67+L83+L93+L114+#REF!+L133+L148</f>
        <v>#REF!</v>
      </c>
      <c r="M7" s="44" t="e">
        <f>M8+M50+M67+M83+M93+M114+#REF!+M133+M148</f>
        <v>#REF!</v>
      </c>
      <c r="N7" s="44" t="e">
        <f>N8+N50+N67+N83+N93+N114+#REF!+N133+N148</f>
        <v>#REF!</v>
      </c>
      <c r="O7" s="44" t="e">
        <f>O8+O50+O67+O83+O93+O114+#REF!+O133+O148</f>
        <v>#REF!</v>
      </c>
      <c r="P7" s="44" t="e">
        <f>P8+P50+P67+P83+P93+P114+#REF!+P133+P148</f>
        <v>#REF!</v>
      </c>
      <c r="Q7" s="61">
        <f>Q8+Q44+Q50+Q67+Q83+Q107+Q114+Q133+Q148+Q155+Q161</f>
        <v>21579.100000000002</v>
      </c>
      <c r="R7" s="61" t="e">
        <f>R8+R50+R67+R83+R93+R114+#REF!+R133+R148+R44</f>
        <v>#REF!</v>
      </c>
      <c r="S7" s="61" t="e">
        <f>S8+S50+S67+S83+S93+S114+#REF!+S133+S148</f>
        <v>#REF!</v>
      </c>
      <c r="T7" s="61" t="e">
        <f>T8+T50+T67+T83+T93+T114+#REF!+T133+T148</f>
        <v>#REF!</v>
      </c>
      <c r="U7" s="61" t="e">
        <f>U8+U50+U67+U83+U93+U114+#REF!+U133+U148</f>
        <v>#REF!</v>
      </c>
      <c r="V7" s="61" t="e">
        <f>V8+V50+V67+V83+V93+V114+#REF!+V133+V148</f>
        <v>#REF!</v>
      </c>
      <c r="W7" s="61" t="e">
        <f>W8+W50+W67+W83+W93+W114+#REF!+W133+W148</f>
        <v>#REF!</v>
      </c>
      <c r="X7" s="61" t="e">
        <f>X8+X50+X67+X83+X93+X114+#REF!+X133+X148</f>
        <v>#REF!</v>
      </c>
      <c r="Y7" s="61" t="e">
        <f>Y8+Y50+Y67+Y83+Y93+Y114+#REF!+Y133+Y148</f>
        <v>#REF!</v>
      </c>
      <c r="Z7" s="61" t="e">
        <f>Z8+Z50+Z67+Z83+Z93+Z114+#REF!+Z133+Z148</f>
        <v>#REF!</v>
      </c>
      <c r="AA7" s="61">
        <f>AA8+AA44+AA50+AA67+AA83+AA114+AA133+AA148+AA155+AA161+AA107</f>
        <v>21252</v>
      </c>
      <c r="AB7" s="61">
        <f>AA7/Q7*100</f>
        <v>98.48418145335069</v>
      </c>
    </row>
    <row r="8" spans="1:28" s="20" customFormat="1" ht="18.75">
      <c r="A8" s="66" t="s">
        <v>39</v>
      </c>
      <c r="B8" s="58" t="s">
        <v>9</v>
      </c>
      <c r="C8" s="58">
        <v>992</v>
      </c>
      <c r="D8" s="59" t="s">
        <v>2</v>
      </c>
      <c r="E8" s="59" t="s">
        <v>3</v>
      </c>
      <c r="F8" s="59"/>
      <c r="G8" s="59"/>
      <c r="H8" s="60" t="e">
        <f>SUM(H9+H14+#REF!+#REF!+#REF!)</f>
        <v>#REF!</v>
      </c>
      <c r="I8" s="60" t="e">
        <f>SUM(I9+I14+#REF!+#REF!+#REF!+#REF!)</f>
        <v>#REF!</v>
      </c>
      <c r="J8" s="60" t="e">
        <f>SUM(J9+J14+#REF!+#REF!)</f>
        <v>#REF!</v>
      </c>
      <c r="K8" s="60" t="e">
        <f>SUM(K9+K14+#REF!+#REF!)</f>
        <v>#REF!</v>
      </c>
      <c r="L8" s="60" t="e">
        <f>SUM(L9+L14+#REF!+#REF!)</f>
        <v>#REF!</v>
      </c>
      <c r="M8" s="60" t="e">
        <f>SUM(M9+M14+#REF!+#REF!)</f>
        <v>#REF!</v>
      </c>
      <c r="N8" s="60" t="e">
        <f>SUM(N9+N14+#REF!+#REF!)</f>
        <v>#REF!</v>
      </c>
      <c r="O8" s="60" t="e">
        <f>SUM(O9+O14+#REF!+#REF!)</f>
        <v>#REF!</v>
      </c>
      <c r="P8" s="60" t="e">
        <f>SUM(P9+P14+#REF!+#REF!)</f>
        <v>#REF!</v>
      </c>
      <c r="Q8" s="61">
        <v>5054.7</v>
      </c>
      <c r="R8" s="60" t="e">
        <f>SUM(R9+R14+#REF!+#REF!+#REF!)</f>
        <v>#REF!</v>
      </c>
      <c r="S8" s="60" t="e">
        <f>SUM(S9+S14+#REF!+#REF!+#REF!+#REF!)</f>
        <v>#REF!</v>
      </c>
      <c r="T8" s="60" t="e">
        <f>SUM(T9+T14+#REF!+#REF!)</f>
        <v>#REF!</v>
      </c>
      <c r="U8" s="60" t="e">
        <f>SUM(U9+U14+#REF!+#REF!)</f>
        <v>#REF!</v>
      </c>
      <c r="V8" s="60" t="e">
        <f>SUM(V9+V14+#REF!+#REF!)</f>
        <v>#REF!</v>
      </c>
      <c r="W8" s="60" t="e">
        <f>SUM(W9+W14+#REF!+#REF!)</f>
        <v>#REF!</v>
      </c>
      <c r="X8" s="60" t="e">
        <f>SUM(X9+X14+#REF!+#REF!)</f>
        <v>#REF!</v>
      </c>
      <c r="Y8" s="60" t="e">
        <f>SUM(Y9+Y14+#REF!+#REF!)</f>
        <v>#REF!</v>
      </c>
      <c r="Z8" s="60" t="e">
        <f>SUM(Z9+Z14+#REF!+#REF!)</f>
        <v>#REF!</v>
      </c>
      <c r="AA8" s="61">
        <v>4883.7</v>
      </c>
      <c r="AB8" s="61">
        <f>AA8/Q8*100</f>
        <v>96.61700991156745</v>
      </c>
    </row>
    <row r="9" spans="1:28" s="20" customFormat="1" ht="75">
      <c r="A9" s="19"/>
      <c r="B9" s="8" t="s">
        <v>22</v>
      </c>
      <c r="C9" s="8">
        <v>992</v>
      </c>
      <c r="D9" s="45" t="s">
        <v>2</v>
      </c>
      <c r="E9" s="45" t="s">
        <v>4</v>
      </c>
      <c r="F9" s="45"/>
      <c r="G9" s="45"/>
      <c r="H9" s="46">
        <f>SUM(H10)</f>
        <v>1002.4</v>
      </c>
      <c r="I9" s="46">
        <f aca="true" t="shared" si="0" ref="I9:P10">SUM(I10)</f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4">
        <v>625.8</v>
      </c>
      <c r="R9" s="46">
        <v>1001.6</v>
      </c>
      <c r="S9" s="46"/>
      <c r="T9" s="47"/>
      <c r="U9" s="48"/>
      <c r="V9" s="48"/>
      <c r="W9" s="48"/>
      <c r="X9" s="48"/>
      <c r="Y9" s="48"/>
      <c r="Z9" s="47"/>
      <c r="AA9" s="44">
        <v>550.4</v>
      </c>
      <c r="AB9" s="44">
        <f aca="true" t="shared" si="1" ref="AB9:AB66">AA9/Q9*100</f>
        <v>87.9514221796101</v>
      </c>
    </row>
    <row r="10" spans="1:28" s="20" customFormat="1" ht="75">
      <c r="A10" s="19"/>
      <c r="B10" s="8" t="s">
        <v>170</v>
      </c>
      <c r="C10" s="8">
        <v>992</v>
      </c>
      <c r="D10" s="45" t="s">
        <v>2</v>
      </c>
      <c r="E10" s="45" t="s">
        <v>4</v>
      </c>
      <c r="F10" s="45" t="s">
        <v>82</v>
      </c>
      <c r="G10" s="45"/>
      <c r="H10" s="46">
        <f>SUM(H11)</f>
        <v>1002.4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4">
        <f>Q11</f>
        <v>944.2</v>
      </c>
      <c r="R10" s="46">
        <v>1001.6</v>
      </c>
      <c r="S10" s="46"/>
      <c r="T10" s="47"/>
      <c r="U10" s="48"/>
      <c r="V10" s="48"/>
      <c r="W10" s="48"/>
      <c r="X10" s="48"/>
      <c r="Y10" s="48"/>
      <c r="Z10" s="47"/>
      <c r="AA10" s="44">
        <f>AA11</f>
        <v>944.1</v>
      </c>
      <c r="AB10" s="44">
        <f t="shared" si="1"/>
        <v>99.98940902351197</v>
      </c>
    </row>
    <row r="11" spans="1:28" s="20" customFormat="1" ht="38.25" customHeight="1">
      <c r="A11" s="19"/>
      <c r="B11" s="8" t="s">
        <v>171</v>
      </c>
      <c r="C11" s="8">
        <v>992</v>
      </c>
      <c r="D11" s="45" t="s">
        <v>2</v>
      </c>
      <c r="E11" s="45" t="s">
        <v>4</v>
      </c>
      <c r="F11" s="45" t="s">
        <v>83</v>
      </c>
      <c r="G11" s="45"/>
      <c r="H11" s="46">
        <f aca="true" t="shared" si="2" ref="H11:P11">SUM(H13)</f>
        <v>1002.4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6">
        <f t="shared" si="2"/>
        <v>0</v>
      </c>
      <c r="Q11" s="44">
        <f>Q12</f>
        <v>944.2</v>
      </c>
      <c r="R11" s="46">
        <v>1001.6</v>
      </c>
      <c r="S11" s="46"/>
      <c r="T11" s="47"/>
      <c r="U11" s="48"/>
      <c r="V11" s="48"/>
      <c r="W11" s="48"/>
      <c r="X11" s="48"/>
      <c r="Y11" s="48"/>
      <c r="Z11" s="47"/>
      <c r="AA11" s="44">
        <f>AA12</f>
        <v>944.1</v>
      </c>
      <c r="AB11" s="44">
        <f>AA11/Q11*100</f>
        <v>99.98940902351197</v>
      </c>
    </row>
    <row r="12" spans="1:28" s="20" customFormat="1" ht="38.25" customHeight="1">
      <c r="A12" s="19"/>
      <c r="B12" s="8" t="s">
        <v>52</v>
      </c>
      <c r="C12" s="8">
        <v>992</v>
      </c>
      <c r="D12" s="45" t="s">
        <v>2</v>
      </c>
      <c r="E12" s="45" t="s">
        <v>4</v>
      </c>
      <c r="F12" s="45" t="s">
        <v>84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4">
        <f>Q13</f>
        <v>944.2</v>
      </c>
      <c r="R12" s="46">
        <v>1001.6</v>
      </c>
      <c r="S12" s="46"/>
      <c r="T12" s="47"/>
      <c r="U12" s="48"/>
      <c r="V12" s="48"/>
      <c r="W12" s="48"/>
      <c r="X12" s="48"/>
      <c r="Y12" s="48"/>
      <c r="Z12" s="47"/>
      <c r="AA12" s="44">
        <f>AA13</f>
        <v>944.1</v>
      </c>
      <c r="AB12" s="44">
        <f>AA12/Q12*100</f>
        <v>99.98940902351197</v>
      </c>
    </row>
    <row r="13" spans="1:28" s="20" customFormat="1" ht="109.5" customHeight="1">
      <c r="A13" s="19"/>
      <c r="B13" s="8" t="s">
        <v>49</v>
      </c>
      <c r="C13" s="8">
        <v>992</v>
      </c>
      <c r="D13" s="45" t="s">
        <v>2</v>
      </c>
      <c r="E13" s="45" t="s">
        <v>4</v>
      </c>
      <c r="F13" s="45" t="s">
        <v>84</v>
      </c>
      <c r="G13" s="45" t="s">
        <v>50</v>
      </c>
      <c r="H13" s="46">
        <v>1002.4</v>
      </c>
      <c r="I13" s="46"/>
      <c r="J13" s="47"/>
      <c r="K13" s="48"/>
      <c r="L13" s="48"/>
      <c r="M13" s="48"/>
      <c r="N13" s="48"/>
      <c r="O13" s="48"/>
      <c r="P13" s="47"/>
      <c r="Q13" s="44">
        <v>944.2</v>
      </c>
      <c r="R13" s="46">
        <v>1001.6</v>
      </c>
      <c r="S13" s="46"/>
      <c r="T13" s="47"/>
      <c r="U13" s="48"/>
      <c r="V13" s="48"/>
      <c r="W13" s="48"/>
      <c r="X13" s="48"/>
      <c r="Y13" s="48"/>
      <c r="Z13" s="47"/>
      <c r="AA13" s="44">
        <v>944.1</v>
      </c>
      <c r="AB13" s="44">
        <f t="shared" si="1"/>
        <v>99.98940902351197</v>
      </c>
    </row>
    <row r="14" spans="1:28" s="20" customFormat="1" ht="93.75">
      <c r="A14" s="21"/>
      <c r="B14" s="22" t="s">
        <v>51</v>
      </c>
      <c r="C14" s="8">
        <v>992</v>
      </c>
      <c r="D14" s="45" t="s">
        <v>2</v>
      </c>
      <c r="E14" s="45" t="s">
        <v>5</v>
      </c>
      <c r="F14" s="49"/>
      <c r="G14" s="49"/>
      <c r="H14" s="46" t="e">
        <f>SUM(H15)</f>
        <v>#REF!</v>
      </c>
      <c r="I14" s="46" t="e">
        <f aca="true" t="shared" si="3" ref="I14:P14">SUM(I15)</f>
        <v>#REF!</v>
      </c>
      <c r="J14" s="46" t="e">
        <f t="shared" si="3"/>
        <v>#REF!</v>
      </c>
      <c r="K14" s="46" t="e">
        <f t="shared" si="3"/>
        <v>#REF!</v>
      </c>
      <c r="L14" s="46" t="e">
        <f t="shared" si="3"/>
        <v>#REF!</v>
      </c>
      <c r="M14" s="46" t="e">
        <f t="shared" si="3"/>
        <v>#REF!</v>
      </c>
      <c r="N14" s="46" t="e">
        <f t="shared" si="3"/>
        <v>#REF!</v>
      </c>
      <c r="O14" s="46" t="e">
        <f t="shared" si="3"/>
        <v>#REF!</v>
      </c>
      <c r="P14" s="46" t="e">
        <f t="shared" si="3"/>
        <v>#REF!</v>
      </c>
      <c r="Q14" s="44">
        <v>3901.3</v>
      </c>
      <c r="R14" s="46" t="e">
        <f>SUM(R15)</f>
        <v>#REF!</v>
      </c>
      <c r="S14" s="46" t="e">
        <f aca="true" t="shared" si="4" ref="S14:Z14">SUM(S15)</f>
        <v>#REF!</v>
      </c>
      <c r="T14" s="46" t="e">
        <f t="shared" si="4"/>
        <v>#REF!</v>
      </c>
      <c r="U14" s="46" t="e">
        <f t="shared" si="4"/>
        <v>#REF!</v>
      </c>
      <c r="V14" s="46" t="e">
        <f t="shared" si="4"/>
        <v>#REF!</v>
      </c>
      <c r="W14" s="46" t="e">
        <f t="shared" si="4"/>
        <v>#REF!</v>
      </c>
      <c r="X14" s="46" t="e">
        <f t="shared" si="4"/>
        <v>#REF!</v>
      </c>
      <c r="Y14" s="46" t="e">
        <f t="shared" si="4"/>
        <v>#REF!</v>
      </c>
      <c r="Z14" s="46" t="e">
        <f t="shared" si="4"/>
        <v>#REF!</v>
      </c>
      <c r="AA14" s="44">
        <v>3740.5</v>
      </c>
      <c r="AB14" s="44">
        <f t="shared" si="1"/>
        <v>95.87829697793043</v>
      </c>
    </row>
    <row r="15" spans="1:28" s="12" customFormat="1" ht="56.25">
      <c r="A15" s="15"/>
      <c r="B15" s="6" t="s">
        <v>172</v>
      </c>
      <c r="C15" s="8">
        <v>992</v>
      </c>
      <c r="D15" s="50" t="s">
        <v>2</v>
      </c>
      <c r="E15" s="50" t="s">
        <v>5</v>
      </c>
      <c r="F15" s="50" t="s">
        <v>85</v>
      </c>
      <c r="G15" s="50"/>
      <c r="H15" s="48" t="e">
        <f>SUM(H16+#REF!+H21+#REF!)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8" t="e">
        <f>SUM(P16+#REF!)</f>
        <v>#REF!</v>
      </c>
      <c r="Q15" s="44">
        <v>3901.3</v>
      </c>
      <c r="R15" s="48" t="e">
        <f>SUM(R16+#REF!+R21+#REF!)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8" t="e">
        <f>SUM(Z16+#REF!)</f>
        <v>#REF!</v>
      </c>
      <c r="AA15" s="44">
        <v>3740.5</v>
      </c>
      <c r="AB15" s="44">
        <f t="shared" si="1"/>
        <v>95.87829697793043</v>
      </c>
    </row>
    <row r="16" spans="1:28" s="12" customFormat="1" ht="75">
      <c r="A16" s="15"/>
      <c r="B16" s="6" t="s">
        <v>173</v>
      </c>
      <c r="C16" s="8">
        <v>992</v>
      </c>
      <c r="D16" s="50" t="s">
        <v>2</v>
      </c>
      <c r="E16" s="50" t="s">
        <v>5</v>
      </c>
      <c r="F16" s="50" t="s">
        <v>86</v>
      </c>
      <c r="G16" s="50"/>
      <c r="H16" s="48">
        <f>SUM(H17)</f>
        <v>36682.9</v>
      </c>
      <c r="I16" s="48">
        <f aca="true" t="shared" si="5" ref="I16:P16">SUM(I17)</f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48">
        <f t="shared" si="5"/>
        <v>0</v>
      </c>
      <c r="P16" s="48">
        <f t="shared" si="5"/>
        <v>0</v>
      </c>
      <c r="Q16" s="44">
        <v>3897.5</v>
      </c>
      <c r="R16" s="48">
        <f>SUM(R17)</f>
        <v>36368.2</v>
      </c>
      <c r="S16" s="48">
        <f aca="true" t="shared" si="6" ref="S16:Z16">SUM(S17)</f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48">
        <f t="shared" si="6"/>
        <v>0</v>
      </c>
      <c r="Z16" s="48">
        <f t="shared" si="6"/>
        <v>0</v>
      </c>
      <c r="AA16" s="44">
        <v>3736.7</v>
      </c>
      <c r="AB16" s="44">
        <f t="shared" si="1"/>
        <v>95.87427838357921</v>
      </c>
    </row>
    <row r="17" spans="1:28" s="12" customFormat="1" ht="38.25" customHeight="1">
      <c r="A17" s="15"/>
      <c r="B17" s="8" t="s">
        <v>52</v>
      </c>
      <c r="C17" s="8">
        <v>992</v>
      </c>
      <c r="D17" s="50" t="s">
        <v>2</v>
      </c>
      <c r="E17" s="50" t="s">
        <v>5</v>
      </c>
      <c r="F17" s="50" t="s">
        <v>87</v>
      </c>
      <c r="G17" s="50"/>
      <c r="H17" s="48">
        <v>36682.9</v>
      </c>
      <c r="I17" s="48"/>
      <c r="J17" s="51"/>
      <c r="K17" s="48"/>
      <c r="L17" s="48"/>
      <c r="M17" s="48"/>
      <c r="N17" s="48"/>
      <c r="O17" s="48"/>
      <c r="P17" s="51"/>
      <c r="Q17" s="44">
        <v>3897.5</v>
      </c>
      <c r="R17" s="48">
        <v>36368.2</v>
      </c>
      <c r="S17" s="48"/>
      <c r="T17" s="51"/>
      <c r="U17" s="48"/>
      <c r="V17" s="48"/>
      <c r="W17" s="48"/>
      <c r="X17" s="48"/>
      <c r="Y17" s="48"/>
      <c r="Z17" s="51"/>
      <c r="AA17" s="44">
        <v>3736.7</v>
      </c>
      <c r="AB17" s="44">
        <f t="shared" si="1"/>
        <v>95.87427838357921</v>
      </c>
    </row>
    <row r="18" spans="1:28" s="12" customFormat="1" ht="95.25" customHeight="1">
      <c r="A18" s="15"/>
      <c r="B18" s="8" t="s">
        <v>49</v>
      </c>
      <c r="C18" s="8">
        <v>992</v>
      </c>
      <c r="D18" s="50" t="s">
        <v>2</v>
      </c>
      <c r="E18" s="50" t="s">
        <v>5</v>
      </c>
      <c r="F18" s="50" t="s">
        <v>87</v>
      </c>
      <c r="G18" s="50" t="s">
        <v>50</v>
      </c>
      <c r="H18" s="48"/>
      <c r="I18" s="48"/>
      <c r="J18" s="51"/>
      <c r="K18" s="48"/>
      <c r="L18" s="48"/>
      <c r="M18" s="48"/>
      <c r="N18" s="48"/>
      <c r="O18" s="48"/>
      <c r="P18" s="51"/>
      <c r="Q18" s="44">
        <v>3547</v>
      </c>
      <c r="R18" s="48"/>
      <c r="S18" s="48"/>
      <c r="T18" s="51"/>
      <c r="U18" s="48"/>
      <c r="V18" s="48"/>
      <c r="W18" s="48"/>
      <c r="X18" s="48"/>
      <c r="Y18" s="48"/>
      <c r="Z18" s="51"/>
      <c r="AA18" s="44">
        <v>3422.4</v>
      </c>
      <c r="AB18" s="44">
        <f t="shared" si="1"/>
        <v>96.48717225824642</v>
      </c>
    </row>
    <row r="19" spans="1:28" s="12" customFormat="1" ht="45" customHeight="1">
      <c r="A19" s="15"/>
      <c r="B19" s="8" t="s">
        <v>53</v>
      </c>
      <c r="C19" s="8">
        <v>992</v>
      </c>
      <c r="D19" s="50" t="s">
        <v>2</v>
      </c>
      <c r="E19" s="50" t="s">
        <v>5</v>
      </c>
      <c r="F19" s="50" t="s">
        <v>87</v>
      </c>
      <c r="G19" s="50" t="s">
        <v>54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320.5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299.8</v>
      </c>
      <c r="AB19" s="44">
        <f t="shared" si="1"/>
        <v>93.54134165366615</v>
      </c>
    </row>
    <row r="20" spans="1:28" s="12" customFormat="1" ht="24" customHeight="1">
      <c r="A20" s="15"/>
      <c r="B20" s="8" t="s">
        <v>55</v>
      </c>
      <c r="C20" s="8">
        <v>992</v>
      </c>
      <c r="D20" s="50" t="s">
        <v>2</v>
      </c>
      <c r="E20" s="50" t="s">
        <v>5</v>
      </c>
      <c r="F20" s="50" t="s">
        <v>87</v>
      </c>
      <c r="G20" s="50" t="s">
        <v>56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30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14.5</v>
      </c>
      <c r="AB20" s="44">
        <f t="shared" si="1"/>
        <v>48.333333333333336</v>
      </c>
    </row>
    <row r="21" spans="1:28" s="12" customFormat="1" ht="37.5">
      <c r="A21" s="15"/>
      <c r="B21" s="77" t="s">
        <v>210</v>
      </c>
      <c r="C21" s="8">
        <v>992</v>
      </c>
      <c r="D21" s="52" t="s">
        <v>2</v>
      </c>
      <c r="E21" s="52" t="s">
        <v>5</v>
      </c>
      <c r="F21" s="52" t="s">
        <v>88</v>
      </c>
      <c r="G21" s="52"/>
      <c r="H21" s="48">
        <f>H22</f>
        <v>816</v>
      </c>
      <c r="I21" s="48"/>
      <c r="J21" s="51"/>
      <c r="K21" s="48"/>
      <c r="L21" s="48"/>
      <c r="M21" s="48"/>
      <c r="N21" s="48"/>
      <c r="O21" s="48"/>
      <c r="P21" s="51"/>
      <c r="Q21" s="44">
        <v>3.8</v>
      </c>
      <c r="R21" s="48">
        <f>R22</f>
        <v>666.3</v>
      </c>
      <c r="S21" s="48"/>
      <c r="T21" s="51"/>
      <c r="U21" s="48"/>
      <c r="V21" s="48"/>
      <c r="W21" s="48"/>
      <c r="X21" s="48"/>
      <c r="Y21" s="48"/>
      <c r="Z21" s="51"/>
      <c r="AA21" s="44">
        <v>3.8</v>
      </c>
      <c r="AB21" s="44">
        <f t="shared" si="1"/>
        <v>100</v>
      </c>
    </row>
    <row r="22" spans="1:28" s="12" customFormat="1" ht="75">
      <c r="A22" s="15"/>
      <c r="B22" s="28" t="s">
        <v>57</v>
      </c>
      <c r="C22" s="8">
        <v>992</v>
      </c>
      <c r="D22" s="52" t="s">
        <v>2</v>
      </c>
      <c r="E22" s="52" t="s">
        <v>5</v>
      </c>
      <c r="F22" s="52" t="s">
        <v>89</v>
      </c>
      <c r="G22" s="52"/>
      <c r="H22" s="48">
        <v>816</v>
      </c>
      <c r="I22" s="48"/>
      <c r="J22" s="51"/>
      <c r="K22" s="48"/>
      <c r="L22" s="48"/>
      <c r="M22" s="48"/>
      <c r="N22" s="48"/>
      <c r="O22" s="48"/>
      <c r="P22" s="51"/>
      <c r="Q22" s="44">
        <v>3.8</v>
      </c>
      <c r="R22" s="48">
        <v>666.3</v>
      </c>
      <c r="S22" s="48"/>
      <c r="T22" s="51"/>
      <c r="U22" s="48"/>
      <c r="V22" s="48"/>
      <c r="W22" s="48"/>
      <c r="X22" s="48"/>
      <c r="Y22" s="48"/>
      <c r="Z22" s="51"/>
      <c r="AA22" s="44">
        <v>3.8</v>
      </c>
      <c r="AB22" s="44">
        <f t="shared" si="1"/>
        <v>100</v>
      </c>
    </row>
    <row r="23" spans="1:28" s="12" customFormat="1" ht="37.5">
      <c r="A23" s="15"/>
      <c r="B23" s="28" t="s">
        <v>53</v>
      </c>
      <c r="C23" s="8">
        <v>992</v>
      </c>
      <c r="D23" s="52" t="s">
        <v>2</v>
      </c>
      <c r="E23" s="52" t="s">
        <v>5</v>
      </c>
      <c r="F23" s="52" t="s">
        <v>89</v>
      </c>
      <c r="G23" s="52" t="s">
        <v>54</v>
      </c>
      <c r="H23" s="48"/>
      <c r="I23" s="48"/>
      <c r="J23" s="51"/>
      <c r="K23" s="48"/>
      <c r="L23" s="48"/>
      <c r="M23" s="48"/>
      <c r="N23" s="48"/>
      <c r="O23" s="48"/>
      <c r="P23" s="51"/>
      <c r="Q23" s="44">
        <v>3.8</v>
      </c>
      <c r="R23" s="48"/>
      <c r="S23" s="48"/>
      <c r="T23" s="51"/>
      <c r="U23" s="48"/>
      <c r="V23" s="48"/>
      <c r="W23" s="48"/>
      <c r="X23" s="48"/>
      <c r="Y23" s="48"/>
      <c r="Z23" s="51"/>
      <c r="AA23" s="44">
        <v>3.8</v>
      </c>
      <c r="AB23" s="44">
        <f t="shared" si="1"/>
        <v>100</v>
      </c>
    </row>
    <row r="24" spans="1:28" s="12" customFormat="1" ht="75">
      <c r="A24" s="15"/>
      <c r="B24" s="28" t="s">
        <v>35</v>
      </c>
      <c r="C24" s="8">
        <v>992</v>
      </c>
      <c r="D24" s="52" t="s">
        <v>2</v>
      </c>
      <c r="E24" s="52" t="s">
        <v>36</v>
      </c>
      <c r="F24" s="52"/>
      <c r="G24" s="52"/>
      <c r="H24" s="48"/>
      <c r="I24" s="48"/>
      <c r="J24" s="51"/>
      <c r="K24" s="48"/>
      <c r="L24" s="48"/>
      <c r="M24" s="48"/>
      <c r="N24" s="48"/>
      <c r="O24" s="48"/>
      <c r="P24" s="51"/>
      <c r="Q24" s="44">
        <f>Q25</f>
        <v>54.4</v>
      </c>
      <c r="R24" s="48"/>
      <c r="S24" s="48"/>
      <c r="T24" s="51"/>
      <c r="U24" s="48"/>
      <c r="V24" s="48"/>
      <c r="W24" s="48"/>
      <c r="X24" s="48"/>
      <c r="Y24" s="48"/>
      <c r="Z24" s="51"/>
      <c r="AA24" s="44">
        <f>AA25</f>
        <v>54.4</v>
      </c>
      <c r="AB24" s="44">
        <f>AA24/Q24*100</f>
        <v>100</v>
      </c>
    </row>
    <row r="25" spans="1:28" s="12" customFormat="1" ht="37.5">
      <c r="A25" s="15"/>
      <c r="B25" s="8" t="s">
        <v>174</v>
      </c>
      <c r="C25" s="8">
        <v>992</v>
      </c>
      <c r="D25" s="52" t="s">
        <v>2</v>
      </c>
      <c r="E25" s="52" t="s">
        <v>36</v>
      </c>
      <c r="F25" s="52" t="s">
        <v>90</v>
      </c>
      <c r="G25" s="52"/>
      <c r="H25" s="48"/>
      <c r="I25" s="48"/>
      <c r="J25" s="51"/>
      <c r="K25" s="48"/>
      <c r="L25" s="48"/>
      <c r="M25" s="48"/>
      <c r="N25" s="48"/>
      <c r="O25" s="48"/>
      <c r="P25" s="51"/>
      <c r="Q25" s="44">
        <f>Q26</f>
        <v>54.4</v>
      </c>
      <c r="R25" s="48"/>
      <c r="S25" s="48"/>
      <c r="T25" s="51"/>
      <c r="U25" s="48"/>
      <c r="V25" s="48"/>
      <c r="W25" s="48"/>
      <c r="X25" s="48"/>
      <c r="Y25" s="48"/>
      <c r="Z25" s="51"/>
      <c r="AA25" s="44">
        <f>AA26</f>
        <v>54.4</v>
      </c>
      <c r="AB25" s="44">
        <f>AA25/Q25*100</f>
        <v>100</v>
      </c>
    </row>
    <row r="26" spans="1:28" s="12" customFormat="1" ht="84" customHeight="1">
      <c r="A26" s="15"/>
      <c r="B26" s="28" t="s">
        <v>175</v>
      </c>
      <c r="C26" s="8">
        <v>992</v>
      </c>
      <c r="D26" s="52" t="s">
        <v>2</v>
      </c>
      <c r="E26" s="52" t="s">
        <v>36</v>
      </c>
      <c r="F26" s="52" t="s">
        <v>91</v>
      </c>
      <c r="G26" s="52"/>
      <c r="H26" s="48"/>
      <c r="I26" s="48"/>
      <c r="J26" s="51"/>
      <c r="K26" s="48"/>
      <c r="L26" s="48"/>
      <c r="M26" s="48"/>
      <c r="N26" s="48"/>
      <c r="O26" s="48"/>
      <c r="P26" s="51"/>
      <c r="Q26" s="44">
        <f>Q27</f>
        <v>54.4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f>AA27</f>
        <v>54.4</v>
      </c>
      <c r="AB26" s="44">
        <f>AA26/Q26*100</f>
        <v>100</v>
      </c>
    </row>
    <row r="27" spans="1:28" s="12" customFormat="1" ht="93.75">
      <c r="A27" s="15"/>
      <c r="B27" s="28" t="s">
        <v>58</v>
      </c>
      <c r="C27" s="8">
        <v>992</v>
      </c>
      <c r="D27" s="52" t="s">
        <v>2</v>
      </c>
      <c r="E27" s="52" t="s">
        <v>36</v>
      </c>
      <c r="F27" s="52" t="s">
        <v>92</v>
      </c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f>Q28</f>
        <v>54.4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f>AA28</f>
        <v>54.4</v>
      </c>
      <c r="AB27" s="44">
        <f>AA27/Q27*100</f>
        <v>100</v>
      </c>
    </row>
    <row r="28" spans="1:28" s="12" customFormat="1" ht="18.75">
      <c r="A28" s="15"/>
      <c r="B28" s="28" t="s">
        <v>73</v>
      </c>
      <c r="C28" s="8">
        <v>992</v>
      </c>
      <c r="D28" s="52" t="s">
        <v>2</v>
      </c>
      <c r="E28" s="52" t="s">
        <v>36</v>
      </c>
      <c r="F28" s="52" t="s">
        <v>92</v>
      </c>
      <c r="G28" s="52" t="s">
        <v>59</v>
      </c>
      <c r="H28" s="48"/>
      <c r="I28" s="48"/>
      <c r="J28" s="51"/>
      <c r="K28" s="48"/>
      <c r="L28" s="48"/>
      <c r="M28" s="48"/>
      <c r="N28" s="48"/>
      <c r="O28" s="48"/>
      <c r="P28" s="51"/>
      <c r="Q28" s="44">
        <v>54.4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54.4</v>
      </c>
      <c r="AB28" s="44">
        <f>AA28/Q28*100</f>
        <v>100</v>
      </c>
    </row>
    <row r="29" spans="1:28" s="12" customFormat="1" ht="18.75">
      <c r="A29" s="15"/>
      <c r="B29" s="28" t="s">
        <v>69</v>
      </c>
      <c r="C29" s="8">
        <v>992</v>
      </c>
      <c r="D29" s="52" t="s">
        <v>2</v>
      </c>
      <c r="E29" s="52" t="s">
        <v>11</v>
      </c>
      <c r="F29" s="52"/>
      <c r="G29" s="52"/>
      <c r="H29" s="48"/>
      <c r="I29" s="48"/>
      <c r="J29" s="51"/>
      <c r="K29" s="48"/>
      <c r="L29" s="48"/>
      <c r="M29" s="48"/>
      <c r="N29" s="48"/>
      <c r="O29" s="48"/>
      <c r="P29" s="51"/>
      <c r="Q29" s="44">
        <f>Q30</f>
        <v>10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0</v>
      </c>
      <c r="AB29" s="44">
        <v>0</v>
      </c>
    </row>
    <row r="30" spans="1:28" s="12" customFormat="1" ht="56.25">
      <c r="A30" s="15"/>
      <c r="B30" s="28" t="s">
        <v>172</v>
      </c>
      <c r="C30" s="8">
        <v>992</v>
      </c>
      <c r="D30" s="52" t="s">
        <v>2</v>
      </c>
      <c r="E30" s="52" t="s">
        <v>11</v>
      </c>
      <c r="F30" s="52" t="s">
        <v>85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f>Q31</f>
        <v>10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0</v>
      </c>
      <c r="AB30" s="44">
        <v>0</v>
      </c>
    </row>
    <row r="31" spans="1:28" s="12" customFormat="1" ht="37.5">
      <c r="A31" s="15"/>
      <c r="B31" s="28" t="s">
        <v>65</v>
      </c>
      <c r="C31" s="8">
        <v>992</v>
      </c>
      <c r="D31" s="52" t="s">
        <v>2</v>
      </c>
      <c r="E31" s="52" t="s">
        <v>11</v>
      </c>
      <c r="F31" s="52" t="s">
        <v>93</v>
      </c>
      <c r="G31" s="52"/>
      <c r="H31" s="48"/>
      <c r="I31" s="48"/>
      <c r="J31" s="51"/>
      <c r="K31" s="48"/>
      <c r="L31" s="48"/>
      <c r="M31" s="48"/>
      <c r="N31" s="48"/>
      <c r="O31" s="48"/>
      <c r="P31" s="51"/>
      <c r="Q31" s="44">
        <f>Q32</f>
        <v>10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0</v>
      </c>
      <c r="AB31" s="44">
        <v>0</v>
      </c>
    </row>
    <row r="32" spans="1:28" s="12" customFormat="1" ht="37.5">
      <c r="A32" s="15"/>
      <c r="B32" s="28" t="s">
        <v>70</v>
      </c>
      <c r="C32" s="8">
        <v>992</v>
      </c>
      <c r="D32" s="52" t="s">
        <v>2</v>
      </c>
      <c r="E32" s="52" t="s">
        <v>11</v>
      </c>
      <c r="F32" s="52" t="s">
        <v>94</v>
      </c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f>Q33</f>
        <v>10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0</v>
      </c>
      <c r="AB32" s="44">
        <v>0</v>
      </c>
    </row>
    <row r="33" spans="1:28" s="12" customFormat="1" ht="18.75">
      <c r="A33" s="15"/>
      <c r="B33" s="28" t="s">
        <v>55</v>
      </c>
      <c r="C33" s="8">
        <v>992</v>
      </c>
      <c r="D33" s="52" t="s">
        <v>2</v>
      </c>
      <c r="E33" s="52" t="s">
        <v>11</v>
      </c>
      <c r="F33" s="52" t="s">
        <v>94</v>
      </c>
      <c r="G33" s="52" t="s">
        <v>56</v>
      </c>
      <c r="H33" s="48"/>
      <c r="I33" s="48"/>
      <c r="J33" s="51"/>
      <c r="K33" s="48"/>
      <c r="L33" s="48"/>
      <c r="M33" s="48"/>
      <c r="N33" s="48"/>
      <c r="O33" s="48"/>
      <c r="P33" s="51"/>
      <c r="Q33" s="44">
        <v>10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0</v>
      </c>
      <c r="AB33" s="44">
        <v>0</v>
      </c>
    </row>
    <row r="34" spans="1:28" s="12" customFormat="1" ht="18.75">
      <c r="A34" s="15"/>
      <c r="B34" s="6" t="s">
        <v>10</v>
      </c>
      <c r="C34" s="8">
        <v>992</v>
      </c>
      <c r="D34" s="50" t="s">
        <v>2</v>
      </c>
      <c r="E34" s="50" t="s">
        <v>31</v>
      </c>
      <c r="F34" s="50"/>
      <c r="G34" s="50"/>
      <c r="H34" s="48"/>
      <c r="I34" s="48"/>
      <c r="J34" s="48"/>
      <c r="K34" s="48"/>
      <c r="L34" s="48"/>
      <c r="M34" s="48"/>
      <c r="N34" s="48"/>
      <c r="O34" s="48"/>
      <c r="P34" s="48"/>
      <c r="Q34" s="44">
        <v>144.8</v>
      </c>
      <c r="R34" s="48"/>
      <c r="S34" s="48"/>
      <c r="T34" s="48"/>
      <c r="U34" s="48"/>
      <c r="V34" s="48"/>
      <c r="W34" s="48"/>
      <c r="X34" s="48"/>
      <c r="Y34" s="48"/>
      <c r="Z34" s="48"/>
      <c r="AA34" s="44">
        <v>144.7</v>
      </c>
      <c r="AB34" s="44">
        <f t="shared" si="1"/>
        <v>99.93093922651933</v>
      </c>
    </row>
    <row r="35" spans="1:28" s="12" customFormat="1" ht="112.5">
      <c r="A35" s="15"/>
      <c r="B35" s="6" t="s">
        <v>182</v>
      </c>
      <c r="C35" s="8">
        <v>992</v>
      </c>
      <c r="D35" s="50" t="s">
        <v>2</v>
      </c>
      <c r="E35" s="50" t="s">
        <v>31</v>
      </c>
      <c r="F35" s="50" t="s">
        <v>95</v>
      </c>
      <c r="G35" s="50"/>
      <c r="H35" s="48"/>
      <c r="I35" s="48"/>
      <c r="J35" s="48"/>
      <c r="K35" s="48"/>
      <c r="L35" s="48"/>
      <c r="M35" s="48"/>
      <c r="N35" s="48"/>
      <c r="O35" s="48"/>
      <c r="P35" s="48"/>
      <c r="Q35" s="44">
        <v>56.6</v>
      </c>
      <c r="R35" s="48"/>
      <c r="S35" s="48"/>
      <c r="T35" s="48"/>
      <c r="U35" s="48"/>
      <c r="V35" s="48"/>
      <c r="W35" s="48"/>
      <c r="X35" s="48"/>
      <c r="Y35" s="48"/>
      <c r="Z35" s="48"/>
      <c r="AA35" s="44">
        <v>56.6</v>
      </c>
      <c r="AB35" s="44">
        <f t="shared" si="1"/>
        <v>100</v>
      </c>
    </row>
    <row r="36" spans="1:28" s="12" customFormat="1" ht="37.5">
      <c r="A36" s="15"/>
      <c r="B36" s="6" t="s">
        <v>68</v>
      </c>
      <c r="C36" s="8">
        <v>992</v>
      </c>
      <c r="D36" s="50" t="s">
        <v>2</v>
      </c>
      <c r="E36" s="50" t="s">
        <v>31</v>
      </c>
      <c r="F36" s="50" t="s">
        <v>96</v>
      </c>
      <c r="G36" s="50"/>
      <c r="H36" s="48"/>
      <c r="I36" s="48"/>
      <c r="J36" s="48"/>
      <c r="K36" s="48"/>
      <c r="L36" s="48"/>
      <c r="M36" s="48"/>
      <c r="N36" s="48"/>
      <c r="O36" s="48"/>
      <c r="P36" s="48"/>
      <c r="Q36" s="44">
        <v>26.6</v>
      </c>
      <c r="R36" s="48"/>
      <c r="S36" s="48"/>
      <c r="T36" s="48"/>
      <c r="U36" s="48"/>
      <c r="V36" s="48"/>
      <c r="W36" s="48"/>
      <c r="X36" s="48"/>
      <c r="Y36" s="48"/>
      <c r="Z36" s="48"/>
      <c r="AA36" s="44">
        <v>26.6</v>
      </c>
      <c r="AB36" s="44">
        <f t="shared" si="1"/>
        <v>100</v>
      </c>
    </row>
    <row r="37" spans="1:28" s="12" customFormat="1" ht="56.25">
      <c r="A37" s="15"/>
      <c r="B37" s="6" t="s">
        <v>153</v>
      </c>
      <c r="C37" s="8">
        <v>992</v>
      </c>
      <c r="D37" s="50" t="s">
        <v>2</v>
      </c>
      <c r="E37" s="50" t="s">
        <v>31</v>
      </c>
      <c r="F37" s="50" t="s">
        <v>97</v>
      </c>
      <c r="G37" s="50"/>
      <c r="H37" s="48"/>
      <c r="I37" s="48"/>
      <c r="J37" s="48"/>
      <c r="K37" s="48"/>
      <c r="L37" s="48"/>
      <c r="M37" s="48"/>
      <c r="N37" s="48"/>
      <c r="O37" s="48"/>
      <c r="P37" s="48"/>
      <c r="Q37" s="44">
        <v>26.6</v>
      </c>
      <c r="R37" s="48"/>
      <c r="S37" s="48"/>
      <c r="T37" s="48"/>
      <c r="U37" s="48"/>
      <c r="V37" s="48"/>
      <c r="W37" s="48"/>
      <c r="X37" s="48"/>
      <c r="Y37" s="48"/>
      <c r="Z37" s="48"/>
      <c r="AA37" s="44">
        <v>26.6</v>
      </c>
      <c r="AB37" s="44">
        <f t="shared" si="1"/>
        <v>100</v>
      </c>
    </row>
    <row r="38" spans="1:28" s="12" customFormat="1" ht="37.5">
      <c r="A38" s="15"/>
      <c r="B38" s="6" t="s">
        <v>71</v>
      </c>
      <c r="C38" s="8">
        <v>992</v>
      </c>
      <c r="D38" s="50" t="s">
        <v>2</v>
      </c>
      <c r="E38" s="50" t="s">
        <v>31</v>
      </c>
      <c r="F38" s="50" t="s">
        <v>98</v>
      </c>
      <c r="G38" s="50" t="s">
        <v>61</v>
      </c>
      <c r="H38" s="48"/>
      <c r="I38" s="48"/>
      <c r="J38" s="48"/>
      <c r="K38" s="48"/>
      <c r="L38" s="48"/>
      <c r="M38" s="48"/>
      <c r="N38" s="48"/>
      <c r="O38" s="48"/>
      <c r="P38" s="48"/>
      <c r="Q38" s="44">
        <v>26.6</v>
      </c>
      <c r="R38" s="48"/>
      <c r="S38" s="48"/>
      <c r="T38" s="48"/>
      <c r="U38" s="48"/>
      <c r="V38" s="48"/>
      <c r="W38" s="48"/>
      <c r="X38" s="48"/>
      <c r="Y38" s="48"/>
      <c r="Z38" s="48"/>
      <c r="AA38" s="44">
        <v>26.6</v>
      </c>
      <c r="AB38" s="44">
        <f t="shared" si="1"/>
        <v>100</v>
      </c>
    </row>
    <row r="39" spans="1:28" s="12" customFormat="1" ht="37.5" customHeight="1">
      <c r="A39" s="15"/>
      <c r="B39" s="6" t="s">
        <v>72</v>
      </c>
      <c r="C39" s="8">
        <v>992</v>
      </c>
      <c r="D39" s="50" t="s">
        <v>2</v>
      </c>
      <c r="E39" s="50" t="s">
        <v>31</v>
      </c>
      <c r="F39" s="50" t="s">
        <v>99</v>
      </c>
      <c r="G39" s="50"/>
      <c r="H39" s="48"/>
      <c r="I39" s="48"/>
      <c r="J39" s="48"/>
      <c r="K39" s="48"/>
      <c r="L39" s="48"/>
      <c r="M39" s="48"/>
      <c r="N39" s="48"/>
      <c r="O39" s="48"/>
      <c r="P39" s="48"/>
      <c r="Q39" s="44">
        <v>20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20</v>
      </c>
      <c r="AB39" s="44">
        <f t="shared" si="1"/>
        <v>100</v>
      </c>
    </row>
    <row r="40" spans="1:28" s="12" customFormat="1" ht="57.75" customHeight="1">
      <c r="A40" s="15"/>
      <c r="B40" s="6" t="s">
        <v>62</v>
      </c>
      <c r="C40" s="8">
        <v>992</v>
      </c>
      <c r="D40" s="50" t="s">
        <v>2</v>
      </c>
      <c r="E40" s="50" t="s">
        <v>31</v>
      </c>
      <c r="F40" s="50" t="s">
        <v>100</v>
      </c>
      <c r="G40" s="50" t="s">
        <v>63</v>
      </c>
      <c r="H40" s="48"/>
      <c r="I40" s="48"/>
      <c r="J40" s="48"/>
      <c r="K40" s="48"/>
      <c r="L40" s="48"/>
      <c r="M40" s="48"/>
      <c r="N40" s="48"/>
      <c r="O40" s="48"/>
      <c r="P40" s="48"/>
      <c r="Q40" s="44">
        <v>30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30</v>
      </c>
      <c r="AB40" s="44">
        <f t="shared" si="1"/>
        <v>100</v>
      </c>
    </row>
    <row r="41" spans="1:28" s="12" customFormat="1" ht="63.75" customHeight="1">
      <c r="A41" s="15"/>
      <c r="B41" s="74" t="s">
        <v>187</v>
      </c>
      <c r="C41" s="8">
        <v>992</v>
      </c>
      <c r="D41" s="50" t="s">
        <v>2</v>
      </c>
      <c r="E41" s="50" t="s">
        <v>31</v>
      </c>
      <c r="F41" s="50" t="s">
        <v>186</v>
      </c>
      <c r="G41" s="50"/>
      <c r="H41" s="48"/>
      <c r="I41" s="48"/>
      <c r="J41" s="48"/>
      <c r="K41" s="48"/>
      <c r="L41" s="48"/>
      <c r="M41" s="48"/>
      <c r="N41" s="48"/>
      <c r="O41" s="48"/>
      <c r="P41" s="48"/>
      <c r="Q41" s="44">
        <v>88.2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88.1</v>
      </c>
      <c r="AB41" s="44">
        <f>AA41/Q41*100</f>
        <v>99.88662131519274</v>
      </c>
    </row>
    <row r="42" spans="1:28" s="12" customFormat="1" ht="75" customHeight="1">
      <c r="A42" s="15"/>
      <c r="B42" s="74" t="s">
        <v>188</v>
      </c>
      <c r="C42" s="8">
        <v>992</v>
      </c>
      <c r="D42" s="50" t="s">
        <v>2</v>
      </c>
      <c r="E42" s="50" t="s">
        <v>31</v>
      </c>
      <c r="F42" s="50" t="s">
        <v>189</v>
      </c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88.2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88.1</v>
      </c>
      <c r="AB42" s="44">
        <f>AA42/Q42*100</f>
        <v>99.88662131519274</v>
      </c>
    </row>
    <row r="43" spans="1:28" s="12" customFormat="1" ht="36" customHeight="1">
      <c r="A43" s="15"/>
      <c r="B43" s="31" t="s">
        <v>53</v>
      </c>
      <c r="C43" s="8">
        <v>992</v>
      </c>
      <c r="D43" s="50" t="s">
        <v>2</v>
      </c>
      <c r="E43" s="50" t="s">
        <v>31</v>
      </c>
      <c r="F43" s="50" t="s">
        <v>189</v>
      </c>
      <c r="G43" s="50" t="s">
        <v>54</v>
      </c>
      <c r="H43" s="48"/>
      <c r="I43" s="48"/>
      <c r="J43" s="48"/>
      <c r="K43" s="48"/>
      <c r="L43" s="48"/>
      <c r="M43" s="48"/>
      <c r="N43" s="48"/>
      <c r="O43" s="48"/>
      <c r="P43" s="48"/>
      <c r="Q43" s="44">
        <v>88.2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88.1</v>
      </c>
      <c r="AB43" s="44">
        <f>AA43/Q43*100</f>
        <v>99.88662131519274</v>
      </c>
    </row>
    <row r="44" spans="1:28" s="12" customFormat="1" ht="18.75">
      <c r="A44" s="66" t="s">
        <v>40</v>
      </c>
      <c r="B44" s="69" t="s">
        <v>28</v>
      </c>
      <c r="C44" s="8">
        <v>992</v>
      </c>
      <c r="D44" s="68" t="s">
        <v>4</v>
      </c>
      <c r="E44" s="68" t="s">
        <v>3</v>
      </c>
      <c r="F44" s="68"/>
      <c r="G44" s="68"/>
      <c r="H44" s="60">
        <f>H45</f>
        <v>100</v>
      </c>
      <c r="I44" s="62"/>
      <c r="J44" s="63"/>
      <c r="K44" s="60"/>
      <c r="L44" s="60"/>
      <c r="M44" s="60"/>
      <c r="N44" s="60"/>
      <c r="O44" s="60"/>
      <c r="P44" s="63"/>
      <c r="Q44" s="60">
        <f>Q45</f>
        <v>259.8</v>
      </c>
      <c r="R44" s="60">
        <f>R45</f>
        <v>0</v>
      </c>
      <c r="S44" s="62"/>
      <c r="T44" s="63"/>
      <c r="U44" s="60"/>
      <c r="V44" s="60"/>
      <c r="W44" s="60"/>
      <c r="X44" s="60"/>
      <c r="Y44" s="60"/>
      <c r="Z44" s="63"/>
      <c r="AA44" s="60">
        <f>AA45</f>
        <v>259.8</v>
      </c>
      <c r="AB44" s="60">
        <f t="shared" si="1"/>
        <v>100</v>
      </c>
    </row>
    <row r="45" spans="1:28" s="12" customFormat="1" ht="37.5">
      <c r="A45" s="15"/>
      <c r="B45" s="31" t="s">
        <v>30</v>
      </c>
      <c r="C45" s="8">
        <v>992</v>
      </c>
      <c r="D45" s="43" t="s">
        <v>4</v>
      </c>
      <c r="E45" s="43" t="s">
        <v>15</v>
      </c>
      <c r="F45" s="43"/>
      <c r="G45" s="43"/>
      <c r="H45" s="44">
        <f>H46</f>
        <v>100</v>
      </c>
      <c r="I45" s="53"/>
      <c r="J45" s="51"/>
      <c r="K45" s="48"/>
      <c r="L45" s="48"/>
      <c r="M45" s="48"/>
      <c r="N45" s="48"/>
      <c r="O45" s="48"/>
      <c r="P45" s="51"/>
      <c r="Q45" s="44">
        <f>Q46</f>
        <v>259.8</v>
      </c>
      <c r="R45" s="44"/>
      <c r="S45" s="53"/>
      <c r="T45" s="51"/>
      <c r="U45" s="48"/>
      <c r="V45" s="48"/>
      <c r="W45" s="48"/>
      <c r="X45" s="48"/>
      <c r="Y45" s="48"/>
      <c r="Z45" s="51"/>
      <c r="AA45" s="44">
        <f>AA46</f>
        <v>259.8</v>
      </c>
      <c r="AB45" s="44">
        <f t="shared" si="1"/>
        <v>100</v>
      </c>
    </row>
    <row r="46" spans="1:28" s="12" customFormat="1" ht="56.25">
      <c r="A46" s="15"/>
      <c r="B46" s="31" t="s">
        <v>172</v>
      </c>
      <c r="C46" s="8">
        <v>992</v>
      </c>
      <c r="D46" s="43" t="s">
        <v>4</v>
      </c>
      <c r="E46" s="43" t="s">
        <v>15</v>
      </c>
      <c r="F46" s="43" t="s">
        <v>85</v>
      </c>
      <c r="G46" s="43"/>
      <c r="H46" s="44">
        <f>H47</f>
        <v>100</v>
      </c>
      <c r="I46" s="53"/>
      <c r="J46" s="51"/>
      <c r="K46" s="48"/>
      <c r="L46" s="48"/>
      <c r="M46" s="48"/>
      <c r="N46" s="48"/>
      <c r="O46" s="48"/>
      <c r="P46" s="51"/>
      <c r="Q46" s="44">
        <f>Q47</f>
        <v>259.8</v>
      </c>
      <c r="R46" s="44"/>
      <c r="S46" s="53"/>
      <c r="T46" s="51"/>
      <c r="U46" s="48"/>
      <c r="V46" s="48"/>
      <c r="W46" s="48"/>
      <c r="X46" s="48"/>
      <c r="Y46" s="48"/>
      <c r="Z46" s="51"/>
      <c r="AA46" s="44">
        <f>AA47</f>
        <v>259.8</v>
      </c>
      <c r="AB46" s="44">
        <f t="shared" si="1"/>
        <v>100</v>
      </c>
    </row>
    <row r="47" spans="1:28" s="12" customFormat="1" ht="18.75">
      <c r="A47" s="15"/>
      <c r="B47" s="31" t="s">
        <v>154</v>
      </c>
      <c r="C47" s="8">
        <v>992</v>
      </c>
      <c r="D47" s="43" t="s">
        <v>4</v>
      </c>
      <c r="E47" s="43" t="s">
        <v>15</v>
      </c>
      <c r="F47" s="43" t="s">
        <v>88</v>
      </c>
      <c r="G47" s="43"/>
      <c r="H47" s="44">
        <f>H49</f>
        <v>100</v>
      </c>
      <c r="I47" s="53"/>
      <c r="J47" s="51"/>
      <c r="K47" s="48"/>
      <c r="L47" s="48"/>
      <c r="M47" s="48"/>
      <c r="N47" s="48"/>
      <c r="O47" s="48"/>
      <c r="P47" s="51"/>
      <c r="Q47" s="44">
        <f>Q48</f>
        <v>259.8</v>
      </c>
      <c r="R47" s="44"/>
      <c r="S47" s="53"/>
      <c r="T47" s="51"/>
      <c r="U47" s="48"/>
      <c r="V47" s="48"/>
      <c r="W47" s="48"/>
      <c r="X47" s="48"/>
      <c r="Y47" s="48"/>
      <c r="Z47" s="51"/>
      <c r="AA47" s="44">
        <f>AA48</f>
        <v>259.8</v>
      </c>
      <c r="AB47" s="44">
        <f t="shared" si="1"/>
        <v>100</v>
      </c>
    </row>
    <row r="48" spans="1:28" s="12" customFormat="1" ht="56.25">
      <c r="A48" s="15"/>
      <c r="B48" s="31" t="s">
        <v>48</v>
      </c>
      <c r="C48" s="8">
        <v>992</v>
      </c>
      <c r="D48" s="43" t="s">
        <v>4</v>
      </c>
      <c r="E48" s="43" t="s">
        <v>15</v>
      </c>
      <c r="F48" s="43" t="s">
        <v>101</v>
      </c>
      <c r="G48" s="43"/>
      <c r="H48" s="44"/>
      <c r="I48" s="53"/>
      <c r="J48" s="51"/>
      <c r="K48" s="48"/>
      <c r="L48" s="48"/>
      <c r="M48" s="48"/>
      <c r="N48" s="48"/>
      <c r="O48" s="48"/>
      <c r="P48" s="51"/>
      <c r="Q48" s="44">
        <f>Q49</f>
        <v>259.8</v>
      </c>
      <c r="R48" s="44"/>
      <c r="S48" s="53"/>
      <c r="T48" s="51"/>
      <c r="U48" s="48"/>
      <c r="V48" s="48"/>
      <c r="W48" s="48"/>
      <c r="X48" s="48"/>
      <c r="Y48" s="48"/>
      <c r="Z48" s="51"/>
      <c r="AA48" s="44">
        <f>AA49</f>
        <v>259.8</v>
      </c>
      <c r="AB48" s="44">
        <f t="shared" si="1"/>
        <v>100</v>
      </c>
    </row>
    <row r="49" spans="1:28" s="12" customFormat="1" ht="96" customHeight="1">
      <c r="A49" s="15"/>
      <c r="B49" s="8" t="s">
        <v>49</v>
      </c>
      <c r="C49" s="8">
        <v>992</v>
      </c>
      <c r="D49" s="43" t="s">
        <v>4</v>
      </c>
      <c r="E49" s="43" t="s">
        <v>15</v>
      </c>
      <c r="F49" s="43" t="s">
        <v>101</v>
      </c>
      <c r="G49" s="43" t="s">
        <v>50</v>
      </c>
      <c r="H49" s="44">
        <v>100</v>
      </c>
      <c r="I49" s="53"/>
      <c r="J49" s="51"/>
      <c r="K49" s="48"/>
      <c r="L49" s="48"/>
      <c r="M49" s="48"/>
      <c r="N49" s="48"/>
      <c r="O49" s="48"/>
      <c r="P49" s="51"/>
      <c r="Q49" s="44">
        <v>259.8</v>
      </c>
      <c r="R49" s="44" t="e">
        <f>R50</f>
        <v>#REF!</v>
      </c>
      <c r="S49" s="53"/>
      <c r="T49" s="51"/>
      <c r="U49" s="48"/>
      <c r="V49" s="48"/>
      <c r="W49" s="48"/>
      <c r="X49" s="48"/>
      <c r="Y49" s="48"/>
      <c r="Z49" s="51"/>
      <c r="AA49" s="44">
        <v>259.8</v>
      </c>
      <c r="AB49" s="44">
        <f t="shared" si="1"/>
        <v>100</v>
      </c>
    </row>
    <row r="50" spans="1:28" s="12" customFormat="1" ht="37.5">
      <c r="A50" s="66" t="s">
        <v>41</v>
      </c>
      <c r="B50" s="58" t="s">
        <v>14</v>
      </c>
      <c r="C50" s="8">
        <v>992</v>
      </c>
      <c r="D50" s="59" t="s">
        <v>15</v>
      </c>
      <c r="E50" s="59" t="s">
        <v>3</v>
      </c>
      <c r="F50" s="59"/>
      <c r="G50" s="59"/>
      <c r="H50" s="60" t="e">
        <f>SUM(#REF!+#REF!)</f>
        <v>#REF!</v>
      </c>
      <c r="I50" s="60" t="e">
        <f>SUM(#REF!+#REF!)</f>
        <v>#REF!</v>
      </c>
      <c r="J50" s="60" t="e">
        <f>SUM(#REF!+#REF!)</f>
        <v>#REF!</v>
      </c>
      <c r="K50" s="60" t="e">
        <f>SUM(#REF!+#REF!)</f>
        <v>#REF!</v>
      </c>
      <c r="L50" s="60" t="e">
        <f>SUM(#REF!+#REF!)</f>
        <v>#REF!</v>
      </c>
      <c r="M50" s="60" t="e">
        <f>SUM(#REF!+#REF!)</f>
        <v>#REF!</v>
      </c>
      <c r="N50" s="60" t="e">
        <f>SUM(#REF!+#REF!)</f>
        <v>#REF!</v>
      </c>
      <c r="O50" s="60" t="e">
        <f>SUM(#REF!+#REF!)</f>
        <v>#REF!</v>
      </c>
      <c r="P50" s="60" t="e">
        <f>SUM(#REF!+#REF!)</f>
        <v>#REF!</v>
      </c>
      <c r="Q50" s="61">
        <v>49.3</v>
      </c>
      <c r="R50" s="60" t="e">
        <f>SUM(#REF!+#REF!)</f>
        <v>#REF!</v>
      </c>
      <c r="S50" s="60" t="e">
        <f>SUM(#REF!+#REF!)</f>
        <v>#REF!</v>
      </c>
      <c r="T50" s="60" t="e">
        <f>SUM(#REF!+#REF!)</f>
        <v>#REF!</v>
      </c>
      <c r="U50" s="60" t="e">
        <f>SUM(#REF!+#REF!)</f>
        <v>#REF!</v>
      </c>
      <c r="V50" s="60" t="e">
        <f>SUM(#REF!+#REF!)</f>
        <v>#REF!</v>
      </c>
      <c r="W50" s="60" t="e">
        <f>SUM(#REF!+#REF!)</f>
        <v>#REF!</v>
      </c>
      <c r="X50" s="60" t="e">
        <f>SUM(#REF!+#REF!)</f>
        <v>#REF!</v>
      </c>
      <c r="Y50" s="60" t="e">
        <f>SUM(#REF!+#REF!)</f>
        <v>#REF!</v>
      </c>
      <c r="Z50" s="60" t="e">
        <f>SUM(#REF!+#REF!)</f>
        <v>#REF!</v>
      </c>
      <c r="AA50" s="61">
        <v>45.6</v>
      </c>
      <c r="AB50" s="61">
        <f t="shared" si="1"/>
        <v>92.4949290060852</v>
      </c>
    </row>
    <row r="51" spans="1:28" s="12" customFormat="1" ht="75">
      <c r="A51" s="66"/>
      <c r="B51" s="29" t="s">
        <v>227</v>
      </c>
      <c r="C51" s="8">
        <v>992</v>
      </c>
      <c r="D51" s="59" t="s">
        <v>15</v>
      </c>
      <c r="E51" s="59" t="s">
        <v>16</v>
      </c>
      <c r="F51" s="59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1">
        <v>31.3</v>
      </c>
      <c r="R51" s="60"/>
      <c r="S51" s="60"/>
      <c r="T51" s="60"/>
      <c r="U51" s="60"/>
      <c r="V51" s="60"/>
      <c r="W51" s="60"/>
      <c r="X51" s="60"/>
      <c r="Y51" s="60"/>
      <c r="Z51" s="60"/>
      <c r="AA51" s="61">
        <v>27.6</v>
      </c>
      <c r="AB51" s="61">
        <f t="shared" si="1"/>
        <v>88.17891373801918</v>
      </c>
    </row>
    <row r="52" spans="1:28" s="12" customFormat="1" ht="75">
      <c r="A52" s="66"/>
      <c r="B52" s="29" t="s">
        <v>190</v>
      </c>
      <c r="C52" s="8">
        <v>992</v>
      </c>
      <c r="D52" s="50" t="s">
        <v>15</v>
      </c>
      <c r="E52" s="50" t="s">
        <v>16</v>
      </c>
      <c r="F52" s="50" t="s">
        <v>102</v>
      </c>
      <c r="G52" s="50"/>
      <c r="H52" s="60"/>
      <c r="I52" s="60"/>
      <c r="J52" s="60"/>
      <c r="K52" s="60"/>
      <c r="L52" s="60"/>
      <c r="M52" s="60"/>
      <c r="N52" s="60"/>
      <c r="O52" s="60"/>
      <c r="P52" s="60"/>
      <c r="Q52" s="44">
        <v>31.3</v>
      </c>
      <c r="R52" s="60"/>
      <c r="S52" s="60"/>
      <c r="T52" s="60"/>
      <c r="U52" s="60"/>
      <c r="V52" s="60"/>
      <c r="W52" s="60"/>
      <c r="X52" s="60"/>
      <c r="Y52" s="60"/>
      <c r="Z52" s="60"/>
      <c r="AA52" s="44">
        <v>27.6</v>
      </c>
      <c r="AB52" s="44">
        <f>AA52/Q52*100</f>
        <v>88.17891373801918</v>
      </c>
    </row>
    <row r="53" spans="1:28" s="12" customFormat="1" ht="93.75">
      <c r="A53" s="66"/>
      <c r="B53" s="75" t="s">
        <v>191</v>
      </c>
      <c r="C53" s="8">
        <v>992</v>
      </c>
      <c r="D53" s="50" t="s">
        <v>15</v>
      </c>
      <c r="E53" s="50" t="s">
        <v>16</v>
      </c>
      <c r="F53" s="50" t="s">
        <v>194</v>
      </c>
      <c r="G53" s="50"/>
      <c r="H53" s="60"/>
      <c r="I53" s="60"/>
      <c r="J53" s="60"/>
      <c r="K53" s="60"/>
      <c r="L53" s="60"/>
      <c r="M53" s="60"/>
      <c r="N53" s="60"/>
      <c r="O53" s="60"/>
      <c r="P53" s="60"/>
      <c r="Q53" s="44">
        <v>7</v>
      </c>
      <c r="R53" s="60"/>
      <c r="S53" s="60"/>
      <c r="T53" s="60"/>
      <c r="U53" s="60"/>
      <c r="V53" s="60"/>
      <c r="W53" s="60"/>
      <c r="X53" s="60"/>
      <c r="Y53" s="60"/>
      <c r="Z53" s="60"/>
      <c r="AA53" s="44">
        <v>3.3</v>
      </c>
      <c r="AB53" s="44">
        <v>58</v>
      </c>
    </row>
    <row r="54" spans="1:28" s="12" customFormat="1" ht="56.25">
      <c r="A54" s="66"/>
      <c r="B54" s="5" t="s">
        <v>192</v>
      </c>
      <c r="C54" s="8">
        <v>992</v>
      </c>
      <c r="D54" s="50" t="s">
        <v>15</v>
      </c>
      <c r="E54" s="50" t="s">
        <v>16</v>
      </c>
      <c r="F54" s="50" t="s">
        <v>195</v>
      </c>
      <c r="G54" s="50"/>
      <c r="H54" s="60"/>
      <c r="I54" s="60"/>
      <c r="J54" s="60"/>
      <c r="K54" s="60"/>
      <c r="L54" s="60"/>
      <c r="M54" s="60"/>
      <c r="N54" s="60"/>
      <c r="O54" s="60"/>
      <c r="P54" s="60"/>
      <c r="Q54" s="44">
        <v>7</v>
      </c>
      <c r="R54" s="60"/>
      <c r="S54" s="60"/>
      <c r="T54" s="60"/>
      <c r="U54" s="60"/>
      <c r="V54" s="60"/>
      <c r="W54" s="60"/>
      <c r="X54" s="60"/>
      <c r="Y54" s="60"/>
      <c r="Z54" s="60"/>
      <c r="AA54" s="44">
        <v>3.3</v>
      </c>
      <c r="AB54" s="44">
        <v>58</v>
      </c>
    </row>
    <row r="55" spans="1:28" s="12" customFormat="1" ht="75">
      <c r="A55" s="66"/>
      <c r="B55" s="5" t="s">
        <v>193</v>
      </c>
      <c r="C55" s="8">
        <v>992</v>
      </c>
      <c r="D55" s="50" t="s">
        <v>15</v>
      </c>
      <c r="E55" s="50" t="s">
        <v>16</v>
      </c>
      <c r="F55" s="50" t="s">
        <v>196</v>
      </c>
      <c r="G55" s="50"/>
      <c r="H55" s="60"/>
      <c r="I55" s="60"/>
      <c r="J55" s="60"/>
      <c r="K55" s="60"/>
      <c r="L55" s="60"/>
      <c r="M55" s="60"/>
      <c r="N55" s="60"/>
      <c r="O55" s="60"/>
      <c r="P55" s="60"/>
      <c r="Q55" s="44">
        <v>7</v>
      </c>
      <c r="R55" s="60"/>
      <c r="S55" s="60"/>
      <c r="T55" s="60"/>
      <c r="U55" s="60"/>
      <c r="V55" s="60"/>
      <c r="W55" s="60"/>
      <c r="X55" s="60"/>
      <c r="Y55" s="60"/>
      <c r="Z55" s="60"/>
      <c r="AA55" s="44">
        <v>3.3</v>
      </c>
      <c r="AB55" s="44">
        <v>58</v>
      </c>
    </row>
    <row r="56" spans="1:28" s="12" customFormat="1" ht="37.5">
      <c r="A56" s="66"/>
      <c r="B56" s="28" t="s">
        <v>53</v>
      </c>
      <c r="C56" s="8">
        <v>992</v>
      </c>
      <c r="D56" s="50" t="s">
        <v>15</v>
      </c>
      <c r="E56" s="50" t="s">
        <v>16</v>
      </c>
      <c r="F56" s="50" t="s">
        <v>196</v>
      </c>
      <c r="G56" s="50" t="s">
        <v>54</v>
      </c>
      <c r="H56" s="60"/>
      <c r="I56" s="60"/>
      <c r="J56" s="60"/>
      <c r="K56" s="60"/>
      <c r="L56" s="60"/>
      <c r="M56" s="60"/>
      <c r="N56" s="60"/>
      <c r="O56" s="60"/>
      <c r="P56" s="60"/>
      <c r="Q56" s="44">
        <v>7</v>
      </c>
      <c r="R56" s="60"/>
      <c r="S56" s="60"/>
      <c r="T56" s="60"/>
      <c r="U56" s="60"/>
      <c r="V56" s="60"/>
      <c r="W56" s="60"/>
      <c r="X56" s="60"/>
      <c r="Y56" s="60"/>
      <c r="Z56" s="60"/>
      <c r="AA56" s="44">
        <v>3.3</v>
      </c>
      <c r="AB56" s="44">
        <v>58</v>
      </c>
    </row>
    <row r="57" spans="1:28" s="12" customFormat="1" ht="18.75">
      <c r="A57" s="66"/>
      <c r="B57" s="6" t="s">
        <v>106</v>
      </c>
      <c r="C57" s="8">
        <v>992</v>
      </c>
      <c r="D57" s="50" t="s">
        <v>15</v>
      </c>
      <c r="E57" s="50" t="s">
        <v>16</v>
      </c>
      <c r="F57" s="50" t="s">
        <v>107</v>
      </c>
      <c r="G57" s="50"/>
      <c r="H57" s="48"/>
      <c r="I57" s="56"/>
      <c r="J57" s="48"/>
      <c r="K57" s="48"/>
      <c r="L57" s="48"/>
      <c r="M57" s="48"/>
      <c r="N57" s="48"/>
      <c r="O57" s="48"/>
      <c r="P57" s="48"/>
      <c r="Q57" s="48">
        <v>24.3</v>
      </c>
      <c r="R57" s="48"/>
      <c r="S57" s="56"/>
      <c r="T57" s="48"/>
      <c r="U57" s="48"/>
      <c r="V57" s="48"/>
      <c r="W57" s="48"/>
      <c r="X57" s="48"/>
      <c r="Y57" s="48"/>
      <c r="Z57" s="48"/>
      <c r="AA57" s="48">
        <v>24.3</v>
      </c>
      <c r="AB57" s="48">
        <v>100</v>
      </c>
    </row>
    <row r="58" spans="1:28" s="12" customFormat="1" ht="56.25">
      <c r="A58" s="66"/>
      <c r="B58" s="6" t="s">
        <v>108</v>
      </c>
      <c r="C58" s="8">
        <v>992</v>
      </c>
      <c r="D58" s="50" t="s">
        <v>15</v>
      </c>
      <c r="E58" s="50" t="s">
        <v>16</v>
      </c>
      <c r="F58" s="50" t="s">
        <v>109</v>
      </c>
      <c r="G58" s="50"/>
      <c r="H58" s="48"/>
      <c r="I58" s="56"/>
      <c r="J58" s="48"/>
      <c r="K58" s="48"/>
      <c r="L58" s="48"/>
      <c r="M58" s="48"/>
      <c r="N58" s="48"/>
      <c r="O58" s="48"/>
      <c r="P58" s="48"/>
      <c r="Q58" s="48">
        <v>24.3</v>
      </c>
      <c r="R58" s="48"/>
      <c r="S58" s="56"/>
      <c r="T58" s="48"/>
      <c r="U58" s="48"/>
      <c r="V58" s="48"/>
      <c r="W58" s="48"/>
      <c r="X58" s="48"/>
      <c r="Y58" s="48"/>
      <c r="Z58" s="48"/>
      <c r="AA58" s="48">
        <v>24.3</v>
      </c>
      <c r="AB58" s="48">
        <v>100</v>
      </c>
    </row>
    <row r="59" spans="1:28" s="12" customFormat="1" ht="18.75">
      <c r="A59" s="66"/>
      <c r="B59" s="6" t="s">
        <v>110</v>
      </c>
      <c r="C59" s="8">
        <v>992</v>
      </c>
      <c r="D59" s="50" t="s">
        <v>15</v>
      </c>
      <c r="E59" s="50" t="s">
        <v>16</v>
      </c>
      <c r="F59" s="50" t="s">
        <v>111</v>
      </c>
      <c r="G59" s="50"/>
      <c r="H59" s="48"/>
      <c r="I59" s="56"/>
      <c r="J59" s="48"/>
      <c r="K59" s="48"/>
      <c r="L59" s="48"/>
      <c r="M59" s="48"/>
      <c r="N59" s="48"/>
      <c r="O59" s="48"/>
      <c r="P59" s="48"/>
      <c r="Q59" s="48">
        <v>24.3</v>
      </c>
      <c r="R59" s="48"/>
      <c r="S59" s="56"/>
      <c r="T59" s="48"/>
      <c r="U59" s="48"/>
      <c r="V59" s="48"/>
      <c r="W59" s="48"/>
      <c r="X59" s="48"/>
      <c r="Y59" s="48"/>
      <c r="Z59" s="48"/>
      <c r="AA59" s="48">
        <v>24.3</v>
      </c>
      <c r="AB59" s="48">
        <v>100</v>
      </c>
    </row>
    <row r="60" spans="1:28" s="12" customFormat="1" ht="37.5">
      <c r="A60" s="66"/>
      <c r="B60" s="6" t="s">
        <v>53</v>
      </c>
      <c r="C60" s="8">
        <v>992</v>
      </c>
      <c r="D60" s="50" t="s">
        <v>15</v>
      </c>
      <c r="E60" s="50" t="s">
        <v>16</v>
      </c>
      <c r="F60" s="50" t="s">
        <v>111</v>
      </c>
      <c r="G60" s="50" t="s">
        <v>54</v>
      </c>
      <c r="H60" s="48"/>
      <c r="I60" s="56"/>
      <c r="J60" s="48"/>
      <c r="K60" s="48"/>
      <c r="L60" s="48"/>
      <c r="M60" s="48"/>
      <c r="N60" s="48"/>
      <c r="O60" s="48"/>
      <c r="P60" s="48"/>
      <c r="Q60" s="48">
        <v>24.3</v>
      </c>
      <c r="R60" s="48"/>
      <c r="S60" s="56"/>
      <c r="T60" s="48"/>
      <c r="U60" s="48"/>
      <c r="V60" s="48"/>
      <c r="W60" s="48"/>
      <c r="X60" s="48"/>
      <c r="Y60" s="48"/>
      <c r="Z60" s="48"/>
      <c r="AA60" s="48">
        <v>24.3</v>
      </c>
      <c r="AB60" s="48">
        <v>100</v>
      </c>
    </row>
    <row r="61" spans="1:28" s="12" customFormat="1" ht="59.25" customHeight="1">
      <c r="A61" s="15"/>
      <c r="B61" s="6" t="s">
        <v>103</v>
      </c>
      <c r="C61" s="8">
        <v>992</v>
      </c>
      <c r="D61" s="50" t="s">
        <v>15</v>
      </c>
      <c r="E61" s="50" t="s">
        <v>104</v>
      </c>
      <c r="F61" s="50" t="s">
        <v>216</v>
      </c>
      <c r="G61" s="50"/>
      <c r="H61" s="48"/>
      <c r="I61" s="48"/>
      <c r="J61" s="51"/>
      <c r="K61" s="48"/>
      <c r="L61" s="48"/>
      <c r="M61" s="48"/>
      <c r="N61" s="48"/>
      <c r="O61" s="48"/>
      <c r="P61" s="51"/>
      <c r="Q61" s="44">
        <v>18</v>
      </c>
      <c r="R61" s="48"/>
      <c r="S61" s="48"/>
      <c r="T61" s="51"/>
      <c r="U61" s="48"/>
      <c r="V61" s="48"/>
      <c r="W61" s="48"/>
      <c r="X61" s="48"/>
      <c r="Y61" s="48"/>
      <c r="Z61" s="51"/>
      <c r="AA61" s="44">
        <v>18</v>
      </c>
      <c r="AB61" s="44">
        <f t="shared" si="1"/>
        <v>100</v>
      </c>
    </row>
    <row r="62" spans="1:28" s="12" customFormat="1" ht="51.75" customHeight="1">
      <c r="A62" s="15"/>
      <c r="B62" s="6" t="s">
        <v>105</v>
      </c>
      <c r="C62" s="8">
        <v>992</v>
      </c>
      <c r="D62" s="50" t="s">
        <v>15</v>
      </c>
      <c r="E62" s="50" t="s">
        <v>104</v>
      </c>
      <c r="F62" s="50" t="s">
        <v>102</v>
      </c>
      <c r="G62" s="50"/>
      <c r="H62" s="48"/>
      <c r="I62" s="48"/>
      <c r="J62" s="51"/>
      <c r="K62" s="48"/>
      <c r="L62" s="48"/>
      <c r="M62" s="48"/>
      <c r="N62" s="48"/>
      <c r="O62" s="48"/>
      <c r="P62" s="51"/>
      <c r="Q62" s="44">
        <v>18</v>
      </c>
      <c r="R62" s="48"/>
      <c r="S62" s="48"/>
      <c r="T62" s="51"/>
      <c r="U62" s="48"/>
      <c r="V62" s="48"/>
      <c r="W62" s="48"/>
      <c r="X62" s="48"/>
      <c r="Y62" s="48"/>
      <c r="Z62" s="51"/>
      <c r="AA62" s="44">
        <v>18</v>
      </c>
      <c r="AB62" s="44">
        <f t="shared" si="1"/>
        <v>100</v>
      </c>
    </row>
    <row r="63" spans="1:28" s="12" customFormat="1" ht="51.75" customHeight="1">
      <c r="A63" s="15"/>
      <c r="B63" s="29" t="s">
        <v>197</v>
      </c>
      <c r="C63" s="8">
        <v>992</v>
      </c>
      <c r="D63" s="50" t="s">
        <v>15</v>
      </c>
      <c r="E63" s="50" t="s">
        <v>104</v>
      </c>
      <c r="F63" s="52" t="s">
        <v>200</v>
      </c>
      <c r="G63" s="50"/>
      <c r="H63" s="48"/>
      <c r="I63" s="56"/>
      <c r="J63" s="51"/>
      <c r="K63" s="48"/>
      <c r="L63" s="48"/>
      <c r="M63" s="48"/>
      <c r="N63" s="48"/>
      <c r="O63" s="48"/>
      <c r="P63" s="51"/>
      <c r="Q63" s="44">
        <v>18</v>
      </c>
      <c r="R63" s="48"/>
      <c r="S63" s="48"/>
      <c r="T63" s="51"/>
      <c r="U63" s="48"/>
      <c r="V63" s="48"/>
      <c r="W63" s="48"/>
      <c r="X63" s="48"/>
      <c r="Y63" s="48"/>
      <c r="Z63" s="51"/>
      <c r="AA63" s="44">
        <v>18</v>
      </c>
      <c r="AB63" s="44">
        <f t="shared" si="1"/>
        <v>100</v>
      </c>
    </row>
    <row r="64" spans="1:28" s="12" customFormat="1" ht="51.75" customHeight="1">
      <c r="A64" s="15"/>
      <c r="B64" s="29" t="s">
        <v>198</v>
      </c>
      <c r="C64" s="8">
        <v>992</v>
      </c>
      <c r="D64" s="50" t="s">
        <v>15</v>
      </c>
      <c r="E64" s="50" t="s">
        <v>104</v>
      </c>
      <c r="F64" s="52" t="s">
        <v>201</v>
      </c>
      <c r="G64" s="50"/>
      <c r="H64" s="48"/>
      <c r="I64" s="56"/>
      <c r="J64" s="51"/>
      <c r="K64" s="48"/>
      <c r="L64" s="48"/>
      <c r="M64" s="48"/>
      <c r="N64" s="48"/>
      <c r="O64" s="48"/>
      <c r="P64" s="51"/>
      <c r="Q64" s="44">
        <v>18</v>
      </c>
      <c r="R64" s="48"/>
      <c r="S64" s="48"/>
      <c r="T64" s="51"/>
      <c r="U64" s="48"/>
      <c r="V64" s="48"/>
      <c r="W64" s="48"/>
      <c r="X64" s="48"/>
      <c r="Y64" s="48"/>
      <c r="Z64" s="51"/>
      <c r="AA64" s="44">
        <v>18</v>
      </c>
      <c r="AB64" s="44">
        <f t="shared" si="1"/>
        <v>100</v>
      </c>
    </row>
    <row r="65" spans="1:28" s="12" customFormat="1" ht="51.75" customHeight="1">
      <c r="A65" s="15"/>
      <c r="B65" s="29" t="s">
        <v>199</v>
      </c>
      <c r="C65" s="8">
        <v>992</v>
      </c>
      <c r="D65" s="50" t="s">
        <v>15</v>
      </c>
      <c r="E65" s="50" t="s">
        <v>104</v>
      </c>
      <c r="F65" s="52" t="s">
        <v>202</v>
      </c>
      <c r="G65" s="50"/>
      <c r="H65" s="48"/>
      <c r="I65" s="56"/>
      <c r="J65" s="51"/>
      <c r="K65" s="48"/>
      <c r="L65" s="48"/>
      <c r="M65" s="48"/>
      <c r="N65" s="48"/>
      <c r="O65" s="48"/>
      <c r="P65" s="51"/>
      <c r="Q65" s="44">
        <v>18</v>
      </c>
      <c r="R65" s="48"/>
      <c r="S65" s="48"/>
      <c r="T65" s="51"/>
      <c r="U65" s="48"/>
      <c r="V65" s="48"/>
      <c r="W65" s="48"/>
      <c r="X65" s="48"/>
      <c r="Y65" s="48"/>
      <c r="Z65" s="51"/>
      <c r="AA65" s="44">
        <v>18</v>
      </c>
      <c r="AB65" s="44">
        <f t="shared" si="1"/>
        <v>100</v>
      </c>
    </row>
    <row r="66" spans="1:28" s="12" customFormat="1" ht="51.75" customHeight="1">
      <c r="A66" s="15"/>
      <c r="B66" s="28" t="s">
        <v>53</v>
      </c>
      <c r="C66" s="8">
        <v>992</v>
      </c>
      <c r="D66" s="50" t="s">
        <v>15</v>
      </c>
      <c r="E66" s="50" t="s">
        <v>104</v>
      </c>
      <c r="F66" s="52" t="s">
        <v>202</v>
      </c>
      <c r="G66" s="50" t="s">
        <v>61</v>
      </c>
      <c r="H66" s="48"/>
      <c r="I66" s="56"/>
      <c r="J66" s="51"/>
      <c r="K66" s="48"/>
      <c r="L66" s="48"/>
      <c r="M66" s="48"/>
      <c r="N66" s="48"/>
      <c r="O66" s="48"/>
      <c r="P66" s="51"/>
      <c r="Q66" s="44">
        <v>18</v>
      </c>
      <c r="R66" s="48"/>
      <c r="S66" s="48"/>
      <c r="T66" s="51"/>
      <c r="U66" s="48"/>
      <c r="V66" s="48"/>
      <c r="W66" s="48"/>
      <c r="X66" s="48"/>
      <c r="Y66" s="48"/>
      <c r="Z66" s="51"/>
      <c r="AA66" s="44">
        <v>18</v>
      </c>
      <c r="AB66" s="44">
        <f t="shared" si="1"/>
        <v>100</v>
      </c>
    </row>
    <row r="67" spans="1:28" s="20" customFormat="1" ht="18.75">
      <c r="A67" s="66" t="s">
        <v>42</v>
      </c>
      <c r="B67" s="58" t="s">
        <v>23</v>
      </c>
      <c r="C67" s="8">
        <v>992</v>
      </c>
      <c r="D67" s="70" t="s">
        <v>5</v>
      </c>
      <c r="E67" s="70" t="s">
        <v>3</v>
      </c>
      <c r="F67" s="70"/>
      <c r="G67" s="70"/>
      <c r="H67" s="71" t="e">
        <f>SUM(#REF!+#REF!)</f>
        <v>#REF!</v>
      </c>
      <c r="I67" s="71" t="e">
        <f>SUM(#REF!+#REF!)</f>
        <v>#REF!</v>
      </c>
      <c r="J67" s="71" t="e">
        <f>SUM(#REF!+#REF!)</f>
        <v>#REF!</v>
      </c>
      <c r="K67" s="71" t="e">
        <f>SUM(#REF!+#REF!)</f>
        <v>#REF!</v>
      </c>
      <c r="L67" s="71" t="e">
        <f>SUM(#REF!+#REF!)</f>
        <v>#REF!</v>
      </c>
      <c r="M67" s="71" t="e">
        <f>SUM(#REF!+#REF!)</f>
        <v>#REF!</v>
      </c>
      <c r="N67" s="71" t="e">
        <f>SUM(#REF!+#REF!)</f>
        <v>#REF!</v>
      </c>
      <c r="O67" s="71" t="e">
        <f>SUM(#REF!+#REF!)</f>
        <v>#REF!</v>
      </c>
      <c r="P67" s="71" t="e">
        <f>SUM(#REF!+#REF!)</f>
        <v>#REF!</v>
      </c>
      <c r="Q67" s="71">
        <v>4086.3</v>
      </c>
      <c r="R67" s="71" t="e">
        <f>SUM(#REF!+#REF!)</f>
        <v>#REF!</v>
      </c>
      <c r="S67" s="71" t="e">
        <f>SUM(#REF!+#REF!)</f>
        <v>#REF!</v>
      </c>
      <c r="T67" s="71" t="e">
        <f>SUM(#REF!+#REF!)</f>
        <v>#REF!</v>
      </c>
      <c r="U67" s="71" t="e">
        <f>SUM(#REF!+#REF!)</f>
        <v>#REF!</v>
      </c>
      <c r="V67" s="71" t="e">
        <f>SUM(#REF!+#REF!)</f>
        <v>#REF!</v>
      </c>
      <c r="W67" s="71" t="e">
        <f>SUM(#REF!+#REF!)</f>
        <v>#REF!</v>
      </c>
      <c r="X67" s="71" t="e">
        <f>SUM(#REF!+#REF!)</f>
        <v>#REF!</v>
      </c>
      <c r="Y67" s="71"/>
      <c r="Z67" s="71" t="e">
        <f>SUM(#REF!+#REF!)</f>
        <v>#REF!</v>
      </c>
      <c r="AA67" s="71">
        <v>4079.3</v>
      </c>
      <c r="AB67" s="71">
        <f aca="true" t="shared" si="7" ref="AB67:AB92">AA67/Q67*100</f>
        <v>99.82869588625407</v>
      </c>
    </row>
    <row r="68" spans="1:28" s="20" customFormat="1" ht="18.75">
      <c r="A68" s="19"/>
      <c r="B68" s="8" t="s">
        <v>37</v>
      </c>
      <c r="C68" s="8">
        <v>992</v>
      </c>
      <c r="D68" s="45" t="s">
        <v>5</v>
      </c>
      <c r="E68" s="45" t="s">
        <v>13</v>
      </c>
      <c r="F68" s="45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4">
        <v>4066.3</v>
      </c>
      <c r="R68" s="46"/>
      <c r="S68" s="46"/>
      <c r="T68" s="46"/>
      <c r="U68" s="46"/>
      <c r="V68" s="46"/>
      <c r="W68" s="46"/>
      <c r="X68" s="46"/>
      <c r="Y68" s="46"/>
      <c r="Z68" s="46"/>
      <c r="AA68" s="44">
        <v>4061.7</v>
      </c>
      <c r="AB68" s="44">
        <f t="shared" si="7"/>
        <v>99.8868750461107</v>
      </c>
    </row>
    <row r="69" spans="1:28" s="20" customFormat="1" ht="131.25">
      <c r="A69" s="19"/>
      <c r="B69" s="57" t="s">
        <v>176</v>
      </c>
      <c r="C69" s="8">
        <v>992</v>
      </c>
      <c r="D69" s="45" t="s">
        <v>5</v>
      </c>
      <c r="E69" s="45" t="s">
        <v>13</v>
      </c>
      <c r="F69" s="45" t="s">
        <v>112</v>
      </c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4">
        <v>4066.3</v>
      </c>
      <c r="R69" s="46"/>
      <c r="S69" s="46"/>
      <c r="T69" s="46"/>
      <c r="U69" s="46"/>
      <c r="V69" s="46"/>
      <c r="W69" s="46"/>
      <c r="X69" s="46"/>
      <c r="Y69" s="46"/>
      <c r="Z69" s="46"/>
      <c r="AA69" s="44">
        <v>4061.7</v>
      </c>
      <c r="AB69" s="44">
        <f t="shared" si="7"/>
        <v>99.8868750461107</v>
      </c>
    </row>
    <row r="70" spans="1:28" s="20" customFormat="1" ht="18.75">
      <c r="A70" s="19"/>
      <c r="B70" s="8" t="s">
        <v>155</v>
      </c>
      <c r="C70" s="8">
        <v>992</v>
      </c>
      <c r="D70" s="45" t="s">
        <v>5</v>
      </c>
      <c r="E70" s="45" t="s">
        <v>13</v>
      </c>
      <c r="F70" s="45" t="s">
        <v>113</v>
      </c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4">
        <v>4066.3</v>
      </c>
      <c r="R70" s="46"/>
      <c r="S70" s="46"/>
      <c r="T70" s="46"/>
      <c r="U70" s="46"/>
      <c r="V70" s="46"/>
      <c r="W70" s="46"/>
      <c r="X70" s="46"/>
      <c r="Y70" s="46"/>
      <c r="Z70" s="46"/>
      <c r="AA70" s="44">
        <v>4061.7</v>
      </c>
      <c r="AB70" s="44">
        <f t="shared" si="7"/>
        <v>99.8868750461107</v>
      </c>
    </row>
    <row r="71" spans="1:28" s="20" customFormat="1" ht="56.25">
      <c r="A71" s="19"/>
      <c r="B71" s="8" t="s">
        <v>156</v>
      </c>
      <c r="C71" s="8">
        <v>992</v>
      </c>
      <c r="D71" s="45" t="s">
        <v>5</v>
      </c>
      <c r="E71" s="45" t="s">
        <v>13</v>
      </c>
      <c r="F71" s="45" t="s">
        <v>114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4">
        <v>3391.8</v>
      </c>
      <c r="R71" s="46"/>
      <c r="S71" s="46"/>
      <c r="T71" s="46"/>
      <c r="U71" s="46"/>
      <c r="V71" s="46"/>
      <c r="W71" s="46"/>
      <c r="X71" s="46"/>
      <c r="Y71" s="46"/>
      <c r="Z71" s="46"/>
      <c r="AA71" s="44">
        <v>3388</v>
      </c>
      <c r="AB71" s="44">
        <f t="shared" si="7"/>
        <v>99.88796509228138</v>
      </c>
    </row>
    <row r="72" spans="1:28" s="20" customFormat="1" ht="37.5">
      <c r="A72" s="19"/>
      <c r="B72" s="8" t="s">
        <v>118</v>
      </c>
      <c r="C72" s="8">
        <v>992</v>
      </c>
      <c r="D72" s="45" t="s">
        <v>5</v>
      </c>
      <c r="E72" s="45" t="s">
        <v>13</v>
      </c>
      <c r="F72" s="45" t="s">
        <v>115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4">
        <v>3391.8</v>
      </c>
      <c r="R72" s="46"/>
      <c r="S72" s="46"/>
      <c r="T72" s="46"/>
      <c r="U72" s="46"/>
      <c r="V72" s="46"/>
      <c r="W72" s="46"/>
      <c r="X72" s="46"/>
      <c r="Y72" s="46"/>
      <c r="Z72" s="46"/>
      <c r="AA72" s="44">
        <v>3388</v>
      </c>
      <c r="AB72" s="44">
        <f t="shared" si="7"/>
        <v>99.88796509228138</v>
      </c>
    </row>
    <row r="73" spans="1:28" s="20" customFormat="1" ht="42" customHeight="1">
      <c r="A73" s="19"/>
      <c r="B73" s="8" t="s">
        <v>53</v>
      </c>
      <c r="C73" s="8">
        <v>992</v>
      </c>
      <c r="D73" s="45" t="s">
        <v>5</v>
      </c>
      <c r="E73" s="45" t="s">
        <v>13</v>
      </c>
      <c r="F73" s="45" t="s">
        <v>115</v>
      </c>
      <c r="G73" s="45" t="s">
        <v>54</v>
      </c>
      <c r="H73" s="46"/>
      <c r="I73" s="46"/>
      <c r="J73" s="46"/>
      <c r="K73" s="46"/>
      <c r="L73" s="46"/>
      <c r="M73" s="46"/>
      <c r="N73" s="46"/>
      <c r="O73" s="46"/>
      <c r="P73" s="46"/>
      <c r="Q73" s="44">
        <v>3391.8</v>
      </c>
      <c r="R73" s="46"/>
      <c r="S73" s="46"/>
      <c r="T73" s="46"/>
      <c r="U73" s="46"/>
      <c r="V73" s="46"/>
      <c r="W73" s="46"/>
      <c r="X73" s="46"/>
      <c r="Y73" s="46"/>
      <c r="Z73" s="46"/>
      <c r="AA73" s="44">
        <v>3388</v>
      </c>
      <c r="AB73" s="44">
        <f t="shared" si="7"/>
        <v>99.88796509228138</v>
      </c>
    </row>
    <row r="74" spans="1:28" s="20" customFormat="1" ht="43.5" customHeight="1">
      <c r="A74" s="19"/>
      <c r="B74" s="8" t="s">
        <v>116</v>
      </c>
      <c r="C74" s="8">
        <v>992</v>
      </c>
      <c r="D74" s="45" t="s">
        <v>5</v>
      </c>
      <c r="E74" s="45" t="s">
        <v>13</v>
      </c>
      <c r="F74" s="45" t="s">
        <v>117</v>
      </c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4">
        <v>674.5</v>
      </c>
      <c r="R74" s="46"/>
      <c r="S74" s="46"/>
      <c r="T74" s="46"/>
      <c r="U74" s="46"/>
      <c r="V74" s="46"/>
      <c r="W74" s="46"/>
      <c r="X74" s="46"/>
      <c r="Y74" s="46"/>
      <c r="Z74" s="46"/>
      <c r="AA74" s="44">
        <v>673.7</v>
      </c>
      <c r="AB74" s="44">
        <f t="shared" si="7"/>
        <v>99.88139362490735</v>
      </c>
    </row>
    <row r="75" spans="1:28" s="20" customFormat="1" ht="40.5" customHeight="1">
      <c r="A75" s="19"/>
      <c r="B75" s="8" t="s">
        <v>118</v>
      </c>
      <c r="C75" s="8">
        <v>992</v>
      </c>
      <c r="D75" s="45" t="s">
        <v>5</v>
      </c>
      <c r="E75" s="45" t="s">
        <v>13</v>
      </c>
      <c r="F75" s="45" t="s">
        <v>119</v>
      </c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4">
        <v>674.5</v>
      </c>
      <c r="R75" s="46"/>
      <c r="S75" s="46"/>
      <c r="T75" s="46"/>
      <c r="U75" s="46"/>
      <c r="V75" s="46"/>
      <c r="W75" s="46"/>
      <c r="X75" s="46"/>
      <c r="Y75" s="46"/>
      <c r="Z75" s="46"/>
      <c r="AA75" s="44">
        <v>673.7</v>
      </c>
      <c r="AB75" s="44">
        <f t="shared" si="7"/>
        <v>99.88139362490735</v>
      </c>
    </row>
    <row r="76" spans="1:28" s="20" customFormat="1" ht="37.5">
      <c r="A76" s="19"/>
      <c r="B76" s="8" t="s">
        <v>53</v>
      </c>
      <c r="C76" s="8">
        <v>992</v>
      </c>
      <c r="D76" s="45" t="s">
        <v>5</v>
      </c>
      <c r="E76" s="45" t="s">
        <v>13</v>
      </c>
      <c r="F76" s="45" t="s">
        <v>119</v>
      </c>
      <c r="G76" s="45" t="s">
        <v>54</v>
      </c>
      <c r="H76" s="46"/>
      <c r="I76" s="46"/>
      <c r="J76" s="46"/>
      <c r="K76" s="46"/>
      <c r="L76" s="46"/>
      <c r="M76" s="46"/>
      <c r="N76" s="46"/>
      <c r="O76" s="46"/>
      <c r="P76" s="46"/>
      <c r="Q76" s="44">
        <v>674.5</v>
      </c>
      <c r="R76" s="46"/>
      <c r="S76" s="46"/>
      <c r="T76" s="46"/>
      <c r="U76" s="46"/>
      <c r="V76" s="46"/>
      <c r="W76" s="46"/>
      <c r="X76" s="46"/>
      <c r="Y76" s="46"/>
      <c r="Z76" s="46"/>
      <c r="AA76" s="44">
        <v>673.7</v>
      </c>
      <c r="AB76" s="44">
        <f t="shared" si="7"/>
        <v>99.88139362490735</v>
      </c>
    </row>
    <row r="77" spans="1:28" s="20" customFormat="1" ht="37.5">
      <c r="A77" s="19"/>
      <c r="B77" s="28" t="s">
        <v>203</v>
      </c>
      <c r="C77" s="8">
        <v>992</v>
      </c>
      <c r="D77" s="45" t="s">
        <v>5</v>
      </c>
      <c r="E77" s="45" t="s">
        <v>24</v>
      </c>
      <c r="F77" s="45" t="s">
        <v>216</v>
      </c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4">
        <v>20</v>
      </c>
      <c r="R77" s="46"/>
      <c r="S77" s="46"/>
      <c r="T77" s="46"/>
      <c r="U77" s="46"/>
      <c r="V77" s="46"/>
      <c r="W77" s="46"/>
      <c r="X77" s="46"/>
      <c r="Y77" s="46"/>
      <c r="Z77" s="46"/>
      <c r="AA77" s="44">
        <v>17.6</v>
      </c>
      <c r="AB77" s="44">
        <f t="shared" si="7"/>
        <v>88.00000000000001</v>
      </c>
    </row>
    <row r="78" spans="1:28" s="20" customFormat="1" ht="56.25">
      <c r="A78" s="19"/>
      <c r="B78" s="80" t="s">
        <v>228</v>
      </c>
      <c r="C78" s="8">
        <v>992</v>
      </c>
      <c r="D78" s="45" t="s">
        <v>5</v>
      </c>
      <c r="E78" s="45" t="s">
        <v>24</v>
      </c>
      <c r="F78" s="45" t="s">
        <v>232</v>
      </c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4">
        <v>20</v>
      </c>
      <c r="R78" s="46"/>
      <c r="S78" s="46"/>
      <c r="T78" s="46"/>
      <c r="U78" s="46"/>
      <c r="V78" s="46"/>
      <c r="W78" s="46"/>
      <c r="X78" s="46"/>
      <c r="Y78" s="46"/>
      <c r="Z78" s="46"/>
      <c r="AA78" s="44">
        <v>17.6</v>
      </c>
      <c r="AB78" s="44">
        <f t="shared" si="7"/>
        <v>88.00000000000001</v>
      </c>
    </row>
    <row r="79" spans="1:28" s="20" customFormat="1" ht="37.5">
      <c r="A79" s="19"/>
      <c r="B79" s="80" t="s">
        <v>229</v>
      </c>
      <c r="C79" s="8">
        <v>992</v>
      </c>
      <c r="D79" s="45" t="s">
        <v>5</v>
      </c>
      <c r="E79" s="45" t="s">
        <v>24</v>
      </c>
      <c r="F79" s="45" t="s">
        <v>233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4">
        <v>20</v>
      </c>
      <c r="R79" s="46"/>
      <c r="S79" s="46"/>
      <c r="T79" s="46"/>
      <c r="U79" s="46"/>
      <c r="V79" s="46"/>
      <c r="W79" s="46"/>
      <c r="X79" s="46"/>
      <c r="Y79" s="46"/>
      <c r="Z79" s="46"/>
      <c r="AA79" s="44">
        <v>17.6</v>
      </c>
      <c r="AB79" s="44">
        <f t="shared" si="7"/>
        <v>88.00000000000001</v>
      </c>
    </row>
    <row r="80" spans="1:28" s="20" customFormat="1" ht="93.75">
      <c r="A80" s="19"/>
      <c r="B80" s="80" t="s">
        <v>230</v>
      </c>
      <c r="C80" s="8">
        <v>992</v>
      </c>
      <c r="D80" s="45" t="s">
        <v>5</v>
      </c>
      <c r="E80" s="45" t="s">
        <v>24</v>
      </c>
      <c r="F80" s="45" t="s">
        <v>234</v>
      </c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20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17.6</v>
      </c>
      <c r="AB80" s="44">
        <f t="shared" si="7"/>
        <v>88.00000000000001</v>
      </c>
    </row>
    <row r="81" spans="1:28" s="20" customFormat="1" ht="75">
      <c r="A81" s="19"/>
      <c r="B81" s="80" t="s">
        <v>231</v>
      </c>
      <c r="C81" s="8">
        <v>992</v>
      </c>
      <c r="D81" s="45" t="s">
        <v>5</v>
      </c>
      <c r="E81" s="45" t="s">
        <v>24</v>
      </c>
      <c r="F81" s="45" t="s">
        <v>235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4">
        <v>20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17.6</v>
      </c>
      <c r="AB81" s="44">
        <f t="shared" si="7"/>
        <v>88.00000000000001</v>
      </c>
    </row>
    <row r="82" spans="1:28" s="20" customFormat="1" ht="56.25">
      <c r="A82" s="19"/>
      <c r="B82" s="80" t="s">
        <v>211</v>
      </c>
      <c r="C82" s="8">
        <v>992</v>
      </c>
      <c r="D82" s="45" t="s">
        <v>5</v>
      </c>
      <c r="E82" s="45" t="s">
        <v>24</v>
      </c>
      <c r="F82" s="45" t="s">
        <v>235</v>
      </c>
      <c r="G82" s="45" t="s">
        <v>54</v>
      </c>
      <c r="H82" s="46"/>
      <c r="I82" s="46"/>
      <c r="J82" s="46"/>
      <c r="K82" s="46"/>
      <c r="L82" s="46"/>
      <c r="M82" s="46"/>
      <c r="N82" s="46"/>
      <c r="O82" s="46"/>
      <c r="P82" s="46"/>
      <c r="Q82" s="44">
        <v>20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17.6</v>
      </c>
      <c r="AB82" s="44">
        <f t="shared" si="7"/>
        <v>88.00000000000001</v>
      </c>
    </row>
    <row r="83" spans="1:28" s="12" customFormat="1" ht="18.75">
      <c r="A83" s="66" t="s">
        <v>43</v>
      </c>
      <c r="B83" s="58" t="s">
        <v>6</v>
      </c>
      <c r="C83" s="58">
        <v>992</v>
      </c>
      <c r="D83" s="59" t="s">
        <v>12</v>
      </c>
      <c r="E83" s="59" t="s">
        <v>3</v>
      </c>
      <c r="F83" s="59"/>
      <c r="G83" s="59"/>
      <c r="H83" s="60" t="e">
        <f>SUM(H84+#REF!+#REF!)</f>
        <v>#REF!</v>
      </c>
      <c r="I83" s="60" t="e">
        <f>SUM(I84+#REF!)</f>
        <v>#REF!</v>
      </c>
      <c r="J83" s="60" t="e">
        <f>SUM(J84+#REF!)</f>
        <v>#REF!</v>
      </c>
      <c r="K83" s="60" t="e">
        <f>SUM(K84+#REF!)</f>
        <v>#REF!</v>
      </c>
      <c r="L83" s="60" t="e">
        <f>SUM(L84+#REF!)</f>
        <v>#REF!</v>
      </c>
      <c r="M83" s="60" t="e">
        <f>SUM(M84+#REF!)</f>
        <v>#REF!</v>
      </c>
      <c r="N83" s="60" t="e">
        <f>SUM(N84+#REF!)</f>
        <v>#REF!</v>
      </c>
      <c r="O83" s="60" t="e">
        <f>SUM(O84+#REF!)</f>
        <v>#REF!</v>
      </c>
      <c r="P83" s="60" t="e">
        <f>SUM(P84+#REF!)</f>
        <v>#REF!</v>
      </c>
      <c r="Q83" s="61">
        <v>4312.9</v>
      </c>
      <c r="R83" s="60" t="e">
        <f>SUM(R84+#REF!+#REF!)</f>
        <v>#REF!</v>
      </c>
      <c r="S83" s="60" t="e">
        <f>SUM(S84+#REF!)</f>
        <v>#REF!</v>
      </c>
      <c r="T83" s="60" t="e">
        <f>SUM(T84+#REF!)</f>
        <v>#REF!</v>
      </c>
      <c r="U83" s="60" t="e">
        <f>SUM(U84+#REF!)</f>
        <v>#REF!</v>
      </c>
      <c r="V83" s="60" t="e">
        <f>SUM(V84+#REF!)</f>
        <v>#REF!</v>
      </c>
      <c r="W83" s="60" t="e">
        <f>SUM(W84+#REF!)</f>
        <v>#REF!</v>
      </c>
      <c r="X83" s="60" t="e">
        <f>SUM(X84+#REF!)</f>
        <v>#REF!</v>
      </c>
      <c r="Y83" s="60" t="e">
        <f>SUM(Y84+#REF!)</f>
        <v>#REF!</v>
      </c>
      <c r="Z83" s="60" t="e">
        <f>SUM(Z84+#REF!)</f>
        <v>#REF!</v>
      </c>
      <c r="AA83" s="61">
        <v>4307.7</v>
      </c>
      <c r="AB83" s="61">
        <f t="shared" si="7"/>
        <v>99.87943147302279</v>
      </c>
    </row>
    <row r="84" spans="1:28" s="12" customFormat="1" ht="18.75">
      <c r="A84" s="15"/>
      <c r="B84" s="6" t="s">
        <v>1</v>
      </c>
      <c r="C84" s="8">
        <v>992</v>
      </c>
      <c r="D84" s="50" t="s">
        <v>12</v>
      </c>
      <c r="E84" s="50" t="s">
        <v>4</v>
      </c>
      <c r="F84" s="50"/>
      <c r="G84" s="50"/>
      <c r="H84" s="48" t="e">
        <f>SUM(#REF!+#REF!)</f>
        <v>#REF!</v>
      </c>
      <c r="I84" s="48" t="e">
        <f>SUM(#REF!)</f>
        <v>#REF!</v>
      </c>
      <c r="J84" s="48" t="e">
        <f>SUM(#REF!)</f>
        <v>#REF!</v>
      </c>
      <c r="K84" s="48" t="e">
        <f>SUM(#REF!)</f>
        <v>#REF!</v>
      </c>
      <c r="L84" s="48" t="e">
        <f>SUM(#REF!)</f>
        <v>#REF!</v>
      </c>
      <c r="M84" s="48" t="e">
        <f>SUM(#REF!)</f>
        <v>#REF!</v>
      </c>
      <c r="N84" s="48" t="e">
        <f>SUM(#REF!)</f>
        <v>#REF!</v>
      </c>
      <c r="O84" s="48" t="e">
        <f>SUM(#REF!)</f>
        <v>#REF!</v>
      </c>
      <c r="P84" s="48" t="e">
        <f>SUM(#REF!)</f>
        <v>#REF!</v>
      </c>
      <c r="Q84" s="44">
        <v>1757.6</v>
      </c>
      <c r="R84" s="48" t="e">
        <f>#REF!+#REF!</f>
        <v>#REF!</v>
      </c>
      <c r="S84" s="48" t="e">
        <f>#REF!</f>
        <v>#REF!</v>
      </c>
      <c r="T84" s="48" t="e">
        <f>#REF!</f>
        <v>#REF!</v>
      </c>
      <c r="U84" s="48" t="e">
        <f>#REF!</f>
        <v>#REF!</v>
      </c>
      <c r="V84" s="48" t="e">
        <f>#REF!</f>
        <v>#REF!</v>
      </c>
      <c r="W84" s="48" t="e">
        <f>#REF!</f>
        <v>#REF!</v>
      </c>
      <c r="X84" s="48" t="e">
        <f>#REF!</f>
        <v>#REF!</v>
      </c>
      <c r="Y84" s="48" t="e">
        <f>#REF!</f>
        <v>#REF!</v>
      </c>
      <c r="Z84" s="48" t="e">
        <f>#REF!</f>
        <v>#REF!</v>
      </c>
      <c r="AA84" s="44">
        <v>1755.6</v>
      </c>
      <c r="AB84" s="44">
        <f t="shared" si="7"/>
        <v>99.88620846609012</v>
      </c>
    </row>
    <row r="85" spans="1:28" s="12" customFormat="1" ht="66" customHeight="1">
      <c r="A85" s="15"/>
      <c r="B85" s="6" t="s">
        <v>177</v>
      </c>
      <c r="C85" s="8">
        <v>992</v>
      </c>
      <c r="D85" s="50" t="s">
        <v>12</v>
      </c>
      <c r="E85" s="50" t="s">
        <v>4</v>
      </c>
      <c r="F85" s="50" t="s">
        <v>120</v>
      </c>
      <c r="G85" s="50"/>
      <c r="H85" s="48"/>
      <c r="I85" s="48"/>
      <c r="J85" s="48"/>
      <c r="K85" s="48"/>
      <c r="L85" s="48"/>
      <c r="M85" s="48"/>
      <c r="N85" s="48"/>
      <c r="O85" s="48"/>
      <c r="P85" s="48"/>
      <c r="Q85" s="44">
        <v>1757.6</v>
      </c>
      <c r="R85" s="48" t="e">
        <f>#REF!+#REF!</f>
        <v>#REF!</v>
      </c>
      <c r="S85" s="48" t="e">
        <f>#REF!</f>
        <v>#REF!</v>
      </c>
      <c r="T85" s="48" t="e">
        <f>#REF!</f>
        <v>#REF!</v>
      </c>
      <c r="U85" s="48" t="e">
        <f>#REF!</f>
        <v>#REF!</v>
      </c>
      <c r="V85" s="48" t="e">
        <f>#REF!</f>
        <v>#REF!</v>
      </c>
      <c r="W85" s="48" t="e">
        <f>#REF!</f>
        <v>#REF!</v>
      </c>
      <c r="X85" s="48" t="e">
        <f>#REF!</f>
        <v>#REF!</v>
      </c>
      <c r="Y85" s="48" t="e">
        <f>#REF!</f>
        <v>#REF!</v>
      </c>
      <c r="Z85" s="48" t="e">
        <f>#REF!</f>
        <v>#REF!</v>
      </c>
      <c r="AA85" s="44">
        <v>1755.6</v>
      </c>
      <c r="AB85" s="44">
        <f t="shared" si="7"/>
        <v>99.88620846609012</v>
      </c>
    </row>
    <row r="86" spans="1:28" s="12" customFormat="1" ht="37.5">
      <c r="A86" s="15"/>
      <c r="B86" s="6" t="s">
        <v>157</v>
      </c>
      <c r="C86" s="8">
        <v>992</v>
      </c>
      <c r="D86" s="50" t="s">
        <v>12</v>
      </c>
      <c r="E86" s="50" t="s">
        <v>4</v>
      </c>
      <c r="F86" s="50" t="s">
        <v>121</v>
      </c>
      <c r="G86" s="50"/>
      <c r="H86" s="48"/>
      <c r="I86" s="48"/>
      <c r="J86" s="48"/>
      <c r="K86" s="48"/>
      <c r="L86" s="48"/>
      <c r="M86" s="48"/>
      <c r="N86" s="48"/>
      <c r="O86" s="48"/>
      <c r="P86" s="48"/>
      <c r="Q86" s="44">
        <v>1757.6</v>
      </c>
      <c r="R86" s="48" t="e">
        <f>#REF!+#REF!</f>
        <v>#REF!</v>
      </c>
      <c r="S86" s="48" t="e">
        <f>#REF!</f>
        <v>#REF!</v>
      </c>
      <c r="T86" s="48" t="e">
        <f>#REF!</f>
        <v>#REF!</v>
      </c>
      <c r="U86" s="48" t="e">
        <f>#REF!</f>
        <v>#REF!</v>
      </c>
      <c r="V86" s="48" t="e">
        <f>#REF!</f>
        <v>#REF!</v>
      </c>
      <c r="W86" s="48" t="e">
        <f>#REF!</f>
        <v>#REF!</v>
      </c>
      <c r="X86" s="48" t="e">
        <f>#REF!</f>
        <v>#REF!</v>
      </c>
      <c r="Y86" s="48" t="e">
        <f>#REF!</f>
        <v>#REF!</v>
      </c>
      <c r="Z86" s="48" t="e">
        <f>#REF!</f>
        <v>#REF!</v>
      </c>
      <c r="AA86" s="44">
        <v>1755.6</v>
      </c>
      <c r="AB86" s="44">
        <f t="shared" si="7"/>
        <v>99.88620846609012</v>
      </c>
    </row>
    <row r="87" spans="1:28" s="12" customFormat="1" ht="75">
      <c r="A87" s="15"/>
      <c r="B87" s="6" t="s">
        <v>158</v>
      </c>
      <c r="C87" s="8">
        <v>992</v>
      </c>
      <c r="D87" s="50" t="s">
        <v>12</v>
      </c>
      <c r="E87" s="50" t="s">
        <v>4</v>
      </c>
      <c r="F87" s="50" t="s">
        <v>122</v>
      </c>
      <c r="G87" s="50"/>
      <c r="H87" s="48"/>
      <c r="I87" s="48"/>
      <c r="J87" s="48"/>
      <c r="K87" s="48"/>
      <c r="L87" s="48"/>
      <c r="M87" s="48"/>
      <c r="N87" s="48"/>
      <c r="O87" s="48"/>
      <c r="P87" s="48"/>
      <c r="Q87" s="44">
        <v>1757.6</v>
      </c>
      <c r="R87" s="48" t="e">
        <f>#REF!+#REF!</f>
        <v>#REF!</v>
      </c>
      <c r="S87" s="48" t="e">
        <f>#REF!</f>
        <v>#REF!</v>
      </c>
      <c r="T87" s="48" t="e">
        <f>#REF!</f>
        <v>#REF!</v>
      </c>
      <c r="U87" s="48" t="e">
        <f>#REF!</f>
        <v>#REF!</v>
      </c>
      <c r="V87" s="48" t="e">
        <f>#REF!</f>
        <v>#REF!</v>
      </c>
      <c r="W87" s="48" t="e">
        <f>#REF!</f>
        <v>#REF!</v>
      </c>
      <c r="X87" s="48" t="e">
        <f>#REF!</f>
        <v>#REF!</v>
      </c>
      <c r="Y87" s="48" t="e">
        <f>#REF!</f>
        <v>#REF!</v>
      </c>
      <c r="Z87" s="48" t="e">
        <f>#REF!</f>
        <v>#REF!</v>
      </c>
      <c r="AA87" s="44">
        <v>1755.6</v>
      </c>
      <c r="AB87" s="44">
        <f t="shared" si="7"/>
        <v>99.88620846609012</v>
      </c>
    </row>
    <row r="88" spans="1:28" s="12" customFormat="1" ht="37.5">
      <c r="A88" s="15"/>
      <c r="B88" s="6" t="s">
        <v>160</v>
      </c>
      <c r="C88" s="8">
        <v>992</v>
      </c>
      <c r="D88" s="50" t="s">
        <v>12</v>
      </c>
      <c r="E88" s="50" t="s">
        <v>4</v>
      </c>
      <c r="F88" s="50" t="s">
        <v>123</v>
      </c>
      <c r="G88" s="50"/>
      <c r="H88" s="48"/>
      <c r="I88" s="48"/>
      <c r="J88" s="48"/>
      <c r="K88" s="48"/>
      <c r="L88" s="48"/>
      <c r="M88" s="48"/>
      <c r="N88" s="48"/>
      <c r="O88" s="48"/>
      <c r="P88" s="48"/>
      <c r="Q88" s="44">
        <v>1207.4</v>
      </c>
      <c r="R88" s="48"/>
      <c r="S88" s="48"/>
      <c r="T88" s="48"/>
      <c r="U88" s="48"/>
      <c r="V88" s="48"/>
      <c r="W88" s="48"/>
      <c r="X88" s="48"/>
      <c r="Y88" s="48"/>
      <c r="Z88" s="48"/>
      <c r="AA88" s="44">
        <v>1205.4</v>
      </c>
      <c r="AB88" s="44">
        <f t="shared" si="7"/>
        <v>99.83435481199271</v>
      </c>
    </row>
    <row r="89" spans="1:28" s="12" customFormat="1" ht="37.5">
      <c r="A89" s="15"/>
      <c r="B89" s="8" t="s">
        <v>53</v>
      </c>
      <c r="C89" s="8">
        <v>992</v>
      </c>
      <c r="D89" s="50" t="s">
        <v>12</v>
      </c>
      <c r="E89" s="50" t="s">
        <v>4</v>
      </c>
      <c r="F89" s="50" t="s">
        <v>123</v>
      </c>
      <c r="G89" s="50" t="s">
        <v>54</v>
      </c>
      <c r="H89" s="48"/>
      <c r="I89" s="48"/>
      <c r="J89" s="48"/>
      <c r="K89" s="48"/>
      <c r="L89" s="48"/>
      <c r="M89" s="48"/>
      <c r="N89" s="48"/>
      <c r="O89" s="48"/>
      <c r="P89" s="48"/>
      <c r="Q89" s="44">
        <v>1207.4</v>
      </c>
      <c r="R89" s="48"/>
      <c r="S89" s="48"/>
      <c r="T89" s="48"/>
      <c r="U89" s="48"/>
      <c r="V89" s="48"/>
      <c r="W89" s="48"/>
      <c r="X89" s="48"/>
      <c r="Y89" s="48"/>
      <c r="Z89" s="48"/>
      <c r="AA89" s="44">
        <v>1205.4</v>
      </c>
      <c r="AB89" s="44">
        <f t="shared" si="7"/>
        <v>99.83435481199271</v>
      </c>
    </row>
    <row r="90" spans="1:28" s="12" customFormat="1" ht="77.25" customHeight="1">
      <c r="A90" s="15"/>
      <c r="B90" s="74" t="s">
        <v>240</v>
      </c>
      <c r="C90" s="8">
        <v>992</v>
      </c>
      <c r="D90" s="50" t="s">
        <v>12</v>
      </c>
      <c r="E90" s="50" t="s">
        <v>4</v>
      </c>
      <c r="F90" s="54" t="s">
        <v>239</v>
      </c>
      <c r="G90" s="50"/>
      <c r="H90" s="48"/>
      <c r="I90" s="48"/>
      <c r="J90" s="48"/>
      <c r="K90" s="48"/>
      <c r="L90" s="48"/>
      <c r="M90" s="48"/>
      <c r="N90" s="48"/>
      <c r="O90" s="48"/>
      <c r="P90" s="48"/>
      <c r="Q90" s="44">
        <v>550.2</v>
      </c>
      <c r="R90" s="48"/>
      <c r="S90" s="48"/>
      <c r="T90" s="48"/>
      <c r="U90" s="48"/>
      <c r="V90" s="48"/>
      <c r="W90" s="48"/>
      <c r="X90" s="48"/>
      <c r="Y90" s="48"/>
      <c r="Z90" s="48"/>
      <c r="AA90" s="44">
        <v>550.2</v>
      </c>
      <c r="AB90" s="44">
        <f t="shared" si="7"/>
        <v>100</v>
      </c>
    </row>
    <row r="91" spans="1:28" s="12" customFormat="1" ht="56.25">
      <c r="A91" s="15"/>
      <c r="B91" s="74" t="s">
        <v>211</v>
      </c>
      <c r="C91" s="8">
        <v>992</v>
      </c>
      <c r="D91" s="50" t="s">
        <v>12</v>
      </c>
      <c r="E91" s="50" t="s">
        <v>4</v>
      </c>
      <c r="F91" s="54" t="s">
        <v>239</v>
      </c>
      <c r="G91" s="50" t="s">
        <v>54</v>
      </c>
      <c r="H91" s="48"/>
      <c r="I91" s="48"/>
      <c r="J91" s="48"/>
      <c r="K91" s="48"/>
      <c r="L91" s="48"/>
      <c r="M91" s="48"/>
      <c r="N91" s="48"/>
      <c r="O91" s="48"/>
      <c r="P91" s="48"/>
      <c r="Q91" s="44">
        <v>550.2</v>
      </c>
      <c r="R91" s="48"/>
      <c r="S91" s="48"/>
      <c r="T91" s="48"/>
      <c r="U91" s="48"/>
      <c r="V91" s="48"/>
      <c r="W91" s="48"/>
      <c r="X91" s="48"/>
      <c r="Y91" s="48"/>
      <c r="Z91" s="48"/>
      <c r="AA91" s="44">
        <v>550.2</v>
      </c>
      <c r="AB91" s="44">
        <f t="shared" si="7"/>
        <v>100</v>
      </c>
    </row>
    <row r="92" spans="1:28" s="12" customFormat="1" ht="18.75">
      <c r="A92" s="15"/>
      <c r="B92" s="64" t="s">
        <v>29</v>
      </c>
      <c r="C92" s="58">
        <v>992</v>
      </c>
      <c r="D92" s="65" t="s">
        <v>12</v>
      </c>
      <c r="E92" s="65" t="s">
        <v>15</v>
      </c>
      <c r="F92" s="65"/>
      <c r="G92" s="65"/>
      <c r="H92" s="61">
        <v>300</v>
      </c>
      <c r="I92" s="60"/>
      <c r="J92" s="63"/>
      <c r="K92" s="60"/>
      <c r="L92" s="60"/>
      <c r="M92" s="60"/>
      <c r="N92" s="60"/>
      <c r="O92" s="60"/>
      <c r="P92" s="63"/>
      <c r="Q92" s="61">
        <v>2555.3</v>
      </c>
      <c r="R92" s="60">
        <v>299</v>
      </c>
      <c r="S92" s="60"/>
      <c r="T92" s="63"/>
      <c r="U92" s="60"/>
      <c r="V92" s="60"/>
      <c r="W92" s="60"/>
      <c r="X92" s="60"/>
      <c r="Y92" s="60"/>
      <c r="Z92" s="63"/>
      <c r="AA92" s="61">
        <v>2552.1</v>
      </c>
      <c r="AB92" s="61">
        <f t="shared" si="7"/>
        <v>99.87477008570421</v>
      </c>
    </row>
    <row r="93" spans="1:28" s="14" customFormat="1" ht="112.5">
      <c r="A93" s="15"/>
      <c r="B93" s="6" t="s">
        <v>183</v>
      </c>
      <c r="C93" s="8">
        <v>992</v>
      </c>
      <c r="D93" s="50" t="s">
        <v>12</v>
      </c>
      <c r="E93" s="50" t="s">
        <v>15</v>
      </c>
      <c r="F93" s="50" t="s">
        <v>124</v>
      </c>
      <c r="G93" s="50"/>
      <c r="H93" s="48" t="e">
        <f>SUM(H94+#REF!+#REF!+#REF!+#REF!)</f>
        <v>#REF!</v>
      </c>
      <c r="I93" s="48" t="e">
        <f>SUM(I94+#REF!+#REF!+#REF!+#REF!)</f>
        <v>#REF!</v>
      </c>
      <c r="J93" s="48" t="e">
        <f>SUM(J94+#REF!+#REF!+#REF!+#REF!)</f>
        <v>#REF!</v>
      </c>
      <c r="K93" s="48" t="e">
        <f>SUM(K94+#REF!+#REF!+#REF!+#REF!)</f>
        <v>#REF!</v>
      </c>
      <c r="L93" s="48" t="e">
        <f>SUM(L94+#REF!+#REF!+#REF!+#REF!)</f>
        <v>#REF!</v>
      </c>
      <c r="M93" s="48" t="e">
        <f>SUM(M94+#REF!+#REF!+#REF!+#REF!)</f>
        <v>#REF!</v>
      </c>
      <c r="N93" s="48" t="e">
        <f>SUM(N94+#REF!+#REF!+#REF!+#REF!)</f>
        <v>#REF!</v>
      </c>
      <c r="O93" s="48" t="e">
        <f>SUM(O94+#REF!+#REF!+#REF!+#REF!)</f>
        <v>#REF!</v>
      </c>
      <c r="P93" s="48" t="e">
        <f>SUM(P94+#REF!+#REF!+#REF!+#REF!)</f>
        <v>#REF!</v>
      </c>
      <c r="Q93" s="44">
        <v>2555.3</v>
      </c>
      <c r="R93" s="48">
        <v>299</v>
      </c>
      <c r="S93" s="48"/>
      <c r="T93" s="51"/>
      <c r="U93" s="48"/>
      <c r="V93" s="48"/>
      <c r="W93" s="48"/>
      <c r="X93" s="48"/>
      <c r="Y93" s="48"/>
      <c r="Z93" s="51"/>
      <c r="AA93" s="44">
        <v>2552.1</v>
      </c>
      <c r="AB93" s="44">
        <f aca="true" t="shared" si="8" ref="AB93:AB107">AA93/Q93*100</f>
        <v>99.87477008570421</v>
      </c>
    </row>
    <row r="94" spans="1:28" s="12" customFormat="1" ht="18.75">
      <c r="A94" s="19"/>
      <c r="B94" s="8" t="s">
        <v>74</v>
      </c>
      <c r="C94" s="8">
        <v>992</v>
      </c>
      <c r="D94" s="45" t="s">
        <v>12</v>
      </c>
      <c r="E94" s="45" t="s">
        <v>15</v>
      </c>
      <c r="F94" s="45" t="s">
        <v>125</v>
      </c>
      <c r="G94" s="45"/>
      <c r="H94" s="48" t="e">
        <f>SUM(#REF!)</f>
        <v>#REF!</v>
      </c>
      <c r="I94" s="48" t="e">
        <f>SUM(#REF!)</f>
        <v>#REF!</v>
      </c>
      <c r="J94" s="48" t="e">
        <f>SUM(#REF!+J95+#REF!)</f>
        <v>#REF!</v>
      </c>
      <c r="K94" s="48" t="e">
        <f>SUM(#REF!)</f>
        <v>#REF!</v>
      </c>
      <c r="L94" s="48" t="e">
        <f>SUM(#REF!)</f>
        <v>#REF!</v>
      </c>
      <c r="M94" s="48" t="e">
        <f>SUM(#REF!)</f>
        <v>#REF!</v>
      </c>
      <c r="N94" s="48" t="e">
        <f>SUM(#REF!)</f>
        <v>#REF!</v>
      </c>
      <c r="O94" s="48" t="e">
        <f>SUM(#REF!)</f>
        <v>#REF!</v>
      </c>
      <c r="P94" s="48" t="e">
        <f>SUM(#REF!)</f>
        <v>#REF!</v>
      </c>
      <c r="Q94" s="44">
        <v>2555.3</v>
      </c>
      <c r="R94" s="48">
        <v>299</v>
      </c>
      <c r="S94" s="48"/>
      <c r="T94" s="51"/>
      <c r="U94" s="48"/>
      <c r="V94" s="48"/>
      <c r="W94" s="48"/>
      <c r="X94" s="48"/>
      <c r="Y94" s="48"/>
      <c r="Z94" s="51"/>
      <c r="AA94" s="44">
        <v>2552.1</v>
      </c>
      <c r="AB94" s="44">
        <f t="shared" si="8"/>
        <v>99.87477008570421</v>
      </c>
    </row>
    <row r="95" spans="1:28" s="12" customFormat="1" ht="18.75">
      <c r="A95" s="19"/>
      <c r="B95" s="31" t="s">
        <v>236</v>
      </c>
      <c r="C95" s="8">
        <v>992</v>
      </c>
      <c r="D95" s="43" t="s">
        <v>12</v>
      </c>
      <c r="E95" s="43" t="s">
        <v>15</v>
      </c>
      <c r="F95" s="43" t="s">
        <v>126</v>
      </c>
      <c r="G95" s="43"/>
      <c r="H95" s="48"/>
      <c r="I95" s="48"/>
      <c r="J95" s="44" t="e">
        <f>#REF!</f>
        <v>#REF!</v>
      </c>
      <c r="K95" s="48"/>
      <c r="L95" s="48"/>
      <c r="M95" s="48"/>
      <c r="N95" s="48"/>
      <c r="O95" s="48"/>
      <c r="P95" s="48"/>
      <c r="Q95" s="44">
        <v>1044.6</v>
      </c>
      <c r="R95" s="48"/>
      <c r="S95" s="48"/>
      <c r="T95" s="48" t="e">
        <f>#REF!</f>
        <v>#REF!</v>
      </c>
      <c r="U95" s="48"/>
      <c r="V95" s="48"/>
      <c r="W95" s="48"/>
      <c r="X95" s="48"/>
      <c r="Y95" s="48"/>
      <c r="Z95" s="48"/>
      <c r="AA95" s="44">
        <v>1044.4</v>
      </c>
      <c r="AB95" s="44">
        <f t="shared" si="8"/>
        <v>99.98085391537433</v>
      </c>
    </row>
    <row r="96" spans="1:28" s="12" customFormat="1" ht="37.5">
      <c r="A96" s="19"/>
      <c r="B96" s="31" t="s">
        <v>53</v>
      </c>
      <c r="C96" s="8">
        <v>992</v>
      </c>
      <c r="D96" s="43" t="s">
        <v>12</v>
      </c>
      <c r="E96" s="43" t="s">
        <v>15</v>
      </c>
      <c r="F96" s="43" t="s">
        <v>126</v>
      </c>
      <c r="G96" s="43" t="s">
        <v>54</v>
      </c>
      <c r="H96" s="48"/>
      <c r="I96" s="48"/>
      <c r="J96" s="44"/>
      <c r="K96" s="48"/>
      <c r="L96" s="48"/>
      <c r="M96" s="48"/>
      <c r="N96" s="48"/>
      <c r="O96" s="48"/>
      <c r="P96" s="48"/>
      <c r="Q96" s="44">
        <v>1044.6</v>
      </c>
      <c r="R96" s="48"/>
      <c r="S96" s="48"/>
      <c r="T96" s="48"/>
      <c r="U96" s="48"/>
      <c r="V96" s="48"/>
      <c r="W96" s="48"/>
      <c r="X96" s="48"/>
      <c r="Y96" s="48"/>
      <c r="Z96" s="48"/>
      <c r="AA96" s="44">
        <v>1044.4</v>
      </c>
      <c r="AB96" s="44">
        <f t="shared" si="8"/>
        <v>99.98085391537433</v>
      </c>
    </row>
    <row r="97" spans="1:28" s="12" customFormat="1" ht="37.5">
      <c r="A97" s="15"/>
      <c r="B97" s="6" t="s">
        <v>79</v>
      </c>
      <c r="C97" s="8">
        <v>992</v>
      </c>
      <c r="D97" s="45" t="s">
        <v>12</v>
      </c>
      <c r="E97" s="45" t="s">
        <v>15</v>
      </c>
      <c r="F97" s="45" t="s">
        <v>127</v>
      </c>
      <c r="G97" s="50"/>
      <c r="H97" s="48"/>
      <c r="I97" s="48"/>
      <c r="J97" s="48"/>
      <c r="K97" s="48"/>
      <c r="L97" s="48"/>
      <c r="M97" s="48"/>
      <c r="N97" s="48"/>
      <c r="O97" s="48"/>
      <c r="P97" s="51"/>
      <c r="Q97" s="44">
        <v>386.3</v>
      </c>
      <c r="R97" s="48"/>
      <c r="S97" s="48"/>
      <c r="T97" s="48"/>
      <c r="U97" s="48"/>
      <c r="V97" s="48"/>
      <c r="W97" s="48"/>
      <c r="X97" s="48"/>
      <c r="Y97" s="48"/>
      <c r="Z97" s="51"/>
      <c r="AA97" s="44">
        <v>385.9</v>
      </c>
      <c r="AB97" s="44">
        <f t="shared" si="8"/>
        <v>99.89645353352316</v>
      </c>
    </row>
    <row r="98" spans="1:28" s="12" customFormat="1" ht="37.5">
      <c r="A98" s="15"/>
      <c r="B98" s="6" t="s">
        <v>53</v>
      </c>
      <c r="C98" s="8">
        <v>992</v>
      </c>
      <c r="D98" s="45" t="s">
        <v>12</v>
      </c>
      <c r="E98" s="45" t="s">
        <v>15</v>
      </c>
      <c r="F98" s="45" t="s">
        <v>127</v>
      </c>
      <c r="G98" s="50" t="s">
        <v>54</v>
      </c>
      <c r="H98" s="48"/>
      <c r="I98" s="48"/>
      <c r="J98" s="48"/>
      <c r="K98" s="48"/>
      <c r="L98" s="48"/>
      <c r="M98" s="48"/>
      <c r="N98" s="48"/>
      <c r="O98" s="48"/>
      <c r="P98" s="51"/>
      <c r="Q98" s="44">
        <v>386.3</v>
      </c>
      <c r="R98" s="48"/>
      <c r="S98" s="48"/>
      <c r="T98" s="48"/>
      <c r="U98" s="48"/>
      <c r="V98" s="48"/>
      <c r="W98" s="48"/>
      <c r="X98" s="48"/>
      <c r="Y98" s="48"/>
      <c r="Z98" s="51"/>
      <c r="AA98" s="44">
        <v>385.9</v>
      </c>
      <c r="AB98" s="44">
        <f t="shared" si="8"/>
        <v>99.89645353352316</v>
      </c>
    </row>
    <row r="99" spans="1:28" s="12" customFormat="1" ht="18.75">
      <c r="A99" s="15"/>
      <c r="B99" s="28" t="s">
        <v>204</v>
      </c>
      <c r="C99" s="8">
        <v>992</v>
      </c>
      <c r="D99" s="45" t="s">
        <v>12</v>
      </c>
      <c r="E99" s="45" t="s">
        <v>15</v>
      </c>
      <c r="F99" s="45" t="s">
        <v>205</v>
      </c>
      <c r="G99" s="50"/>
      <c r="H99" s="48"/>
      <c r="I99" s="48"/>
      <c r="J99" s="48"/>
      <c r="K99" s="48"/>
      <c r="L99" s="48"/>
      <c r="M99" s="48"/>
      <c r="N99" s="48"/>
      <c r="O99" s="48"/>
      <c r="P99" s="51"/>
      <c r="Q99" s="44">
        <v>723.2</v>
      </c>
      <c r="R99" s="48"/>
      <c r="S99" s="48"/>
      <c r="T99" s="48"/>
      <c r="U99" s="48"/>
      <c r="V99" s="48"/>
      <c r="W99" s="48"/>
      <c r="X99" s="48"/>
      <c r="Y99" s="48"/>
      <c r="Z99" s="51"/>
      <c r="AA99" s="44">
        <v>722.1</v>
      </c>
      <c r="AB99" s="44">
        <f t="shared" si="8"/>
        <v>99.84789823008849</v>
      </c>
    </row>
    <row r="100" spans="1:28" s="12" customFormat="1" ht="37.5">
      <c r="A100" s="15"/>
      <c r="B100" s="6" t="s">
        <v>53</v>
      </c>
      <c r="C100" s="8">
        <v>992</v>
      </c>
      <c r="D100" s="45" t="s">
        <v>12</v>
      </c>
      <c r="E100" s="45" t="s">
        <v>15</v>
      </c>
      <c r="F100" s="45" t="s">
        <v>205</v>
      </c>
      <c r="G100" s="50" t="s">
        <v>54</v>
      </c>
      <c r="H100" s="48"/>
      <c r="I100" s="48"/>
      <c r="J100" s="48"/>
      <c r="K100" s="48"/>
      <c r="L100" s="48"/>
      <c r="M100" s="48"/>
      <c r="N100" s="48"/>
      <c r="O100" s="48"/>
      <c r="P100" s="51"/>
      <c r="Q100" s="44">
        <v>723.2</v>
      </c>
      <c r="R100" s="48"/>
      <c r="S100" s="48"/>
      <c r="T100" s="48"/>
      <c r="U100" s="48"/>
      <c r="V100" s="48"/>
      <c r="W100" s="48"/>
      <c r="X100" s="48"/>
      <c r="Y100" s="48"/>
      <c r="Z100" s="51"/>
      <c r="AA100" s="44">
        <v>722.1</v>
      </c>
      <c r="AB100" s="44">
        <f t="shared" si="8"/>
        <v>99.84789823008849</v>
      </c>
    </row>
    <row r="101" spans="1:28" s="12" customFormat="1" ht="56.25">
      <c r="A101" s="15"/>
      <c r="B101" s="29" t="s">
        <v>128</v>
      </c>
      <c r="C101" s="8">
        <v>992</v>
      </c>
      <c r="D101" s="45" t="s">
        <v>12</v>
      </c>
      <c r="E101" s="45" t="s">
        <v>15</v>
      </c>
      <c r="F101" s="45" t="s">
        <v>129</v>
      </c>
      <c r="G101" s="50"/>
      <c r="H101" s="48"/>
      <c r="I101" s="48"/>
      <c r="J101" s="48"/>
      <c r="K101" s="48"/>
      <c r="L101" s="48"/>
      <c r="M101" s="48"/>
      <c r="N101" s="48"/>
      <c r="O101" s="48"/>
      <c r="P101" s="51"/>
      <c r="Q101" s="44">
        <v>8</v>
      </c>
      <c r="R101" s="48"/>
      <c r="S101" s="48"/>
      <c r="T101" s="48"/>
      <c r="U101" s="48"/>
      <c r="V101" s="48"/>
      <c r="W101" s="48"/>
      <c r="X101" s="48"/>
      <c r="Y101" s="48"/>
      <c r="Z101" s="51"/>
      <c r="AA101" s="44">
        <v>7</v>
      </c>
      <c r="AB101" s="44">
        <f t="shared" si="8"/>
        <v>87.5</v>
      </c>
    </row>
    <row r="102" spans="1:28" s="12" customFormat="1" ht="18.75">
      <c r="A102" s="15"/>
      <c r="B102" s="31" t="s">
        <v>130</v>
      </c>
      <c r="C102" s="8">
        <v>992</v>
      </c>
      <c r="D102" s="43" t="s">
        <v>12</v>
      </c>
      <c r="E102" s="43" t="s">
        <v>15</v>
      </c>
      <c r="F102" s="43" t="s">
        <v>131</v>
      </c>
      <c r="G102" s="43"/>
      <c r="H102" s="48"/>
      <c r="I102" s="48"/>
      <c r="J102" s="55"/>
      <c r="K102" s="48"/>
      <c r="L102" s="48"/>
      <c r="M102" s="48"/>
      <c r="N102" s="48"/>
      <c r="O102" s="48"/>
      <c r="P102" s="51"/>
      <c r="Q102" s="44">
        <v>8</v>
      </c>
      <c r="R102" s="48"/>
      <c r="S102" s="48"/>
      <c r="T102" s="48"/>
      <c r="U102" s="48"/>
      <c r="V102" s="48"/>
      <c r="W102" s="48"/>
      <c r="X102" s="48"/>
      <c r="Y102" s="48"/>
      <c r="Z102" s="51"/>
      <c r="AA102" s="44">
        <v>7</v>
      </c>
      <c r="AB102" s="44">
        <f t="shared" si="8"/>
        <v>87.5</v>
      </c>
    </row>
    <row r="103" spans="1:28" s="12" customFormat="1" ht="37.5">
      <c r="A103" s="15"/>
      <c r="B103" s="6" t="s">
        <v>53</v>
      </c>
      <c r="C103" s="8">
        <v>992</v>
      </c>
      <c r="D103" s="43" t="s">
        <v>12</v>
      </c>
      <c r="E103" s="43" t="s">
        <v>15</v>
      </c>
      <c r="F103" s="43" t="s">
        <v>131</v>
      </c>
      <c r="G103" s="43" t="s">
        <v>54</v>
      </c>
      <c r="H103" s="48"/>
      <c r="I103" s="56"/>
      <c r="J103" s="55"/>
      <c r="K103" s="48"/>
      <c r="L103" s="48"/>
      <c r="M103" s="48"/>
      <c r="N103" s="48"/>
      <c r="O103" s="48"/>
      <c r="P103" s="51"/>
      <c r="Q103" s="44">
        <v>8</v>
      </c>
      <c r="R103" s="48"/>
      <c r="S103" s="56"/>
      <c r="T103" s="48"/>
      <c r="U103" s="48"/>
      <c r="V103" s="48"/>
      <c r="W103" s="48"/>
      <c r="X103" s="48"/>
      <c r="Y103" s="48"/>
      <c r="Z103" s="51"/>
      <c r="AA103" s="44">
        <v>7</v>
      </c>
      <c r="AB103" s="44">
        <f t="shared" si="8"/>
        <v>87.5</v>
      </c>
    </row>
    <row r="104" spans="1:28" s="12" customFormat="1" ht="37.5">
      <c r="A104" s="15"/>
      <c r="B104" s="6" t="s">
        <v>132</v>
      </c>
      <c r="C104" s="8">
        <v>992</v>
      </c>
      <c r="D104" s="43" t="s">
        <v>12</v>
      </c>
      <c r="E104" s="43" t="s">
        <v>15</v>
      </c>
      <c r="F104" s="43" t="s">
        <v>133</v>
      </c>
      <c r="G104" s="43"/>
      <c r="H104" s="48"/>
      <c r="I104" s="56"/>
      <c r="J104" s="55"/>
      <c r="K104" s="48"/>
      <c r="L104" s="48"/>
      <c r="M104" s="48"/>
      <c r="N104" s="48"/>
      <c r="O104" s="48"/>
      <c r="P104" s="51"/>
      <c r="Q104" s="44">
        <v>393</v>
      </c>
      <c r="R104" s="48"/>
      <c r="S104" s="56"/>
      <c r="T104" s="48"/>
      <c r="U104" s="48"/>
      <c r="V104" s="48"/>
      <c r="W104" s="48"/>
      <c r="X104" s="48"/>
      <c r="Y104" s="48"/>
      <c r="Z104" s="51"/>
      <c r="AA104" s="44">
        <v>392.8</v>
      </c>
      <c r="AB104" s="44">
        <f t="shared" si="8"/>
        <v>99.94910941475827</v>
      </c>
    </row>
    <row r="105" spans="1:28" s="12" customFormat="1" ht="18.75">
      <c r="A105" s="15"/>
      <c r="B105" s="6" t="s">
        <v>64</v>
      </c>
      <c r="C105" s="8">
        <v>992</v>
      </c>
      <c r="D105" s="43" t="s">
        <v>12</v>
      </c>
      <c r="E105" s="43" t="s">
        <v>15</v>
      </c>
      <c r="F105" s="43" t="s">
        <v>134</v>
      </c>
      <c r="G105" s="43"/>
      <c r="H105" s="48"/>
      <c r="I105" s="56"/>
      <c r="J105" s="55"/>
      <c r="K105" s="48"/>
      <c r="L105" s="48"/>
      <c r="M105" s="48"/>
      <c r="N105" s="48"/>
      <c r="O105" s="48"/>
      <c r="P105" s="51"/>
      <c r="Q105" s="44">
        <v>393</v>
      </c>
      <c r="R105" s="48"/>
      <c r="S105" s="56"/>
      <c r="T105" s="48"/>
      <c r="U105" s="48"/>
      <c r="V105" s="48"/>
      <c r="W105" s="48"/>
      <c r="X105" s="48"/>
      <c r="Y105" s="48"/>
      <c r="Z105" s="51"/>
      <c r="AA105" s="44">
        <v>392.8</v>
      </c>
      <c r="AB105" s="44">
        <f t="shared" si="8"/>
        <v>99.94910941475827</v>
      </c>
    </row>
    <row r="106" spans="1:28" s="12" customFormat="1" ht="37.5">
      <c r="A106" s="15"/>
      <c r="B106" s="6" t="s">
        <v>53</v>
      </c>
      <c r="C106" s="8">
        <v>992</v>
      </c>
      <c r="D106" s="43" t="s">
        <v>12</v>
      </c>
      <c r="E106" s="43" t="s">
        <v>15</v>
      </c>
      <c r="F106" s="43" t="s">
        <v>134</v>
      </c>
      <c r="G106" s="43" t="s">
        <v>54</v>
      </c>
      <c r="H106" s="48"/>
      <c r="I106" s="56"/>
      <c r="J106" s="55"/>
      <c r="K106" s="48"/>
      <c r="L106" s="48"/>
      <c r="M106" s="48"/>
      <c r="N106" s="48"/>
      <c r="O106" s="48"/>
      <c r="P106" s="51"/>
      <c r="Q106" s="44">
        <v>393</v>
      </c>
      <c r="R106" s="48"/>
      <c r="S106" s="56"/>
      <c r="T106" s="48"/>
      <c r="U106" s="48"/>
      <c r="V106" s="48"/>
      <c r="W106" s="48"/>
      <c r="X106" s="48"/>
      <c r="Y106" s="48"/>
      <c r="Z106" s="51"/>
      <c r="AA106" s="44">
        <v>392.8</v>
      </c>
      <c r="AB106" s="44">
        <f t="shared" si="8"/>
        <v>99.94910941475827</v>
      </c>
    </row>
    <row r="107" spans="1:28" s="12" customFormat="1" ht="18.75">
      <c r="A107" s="15"/>
      <c r="B107" s="58" t="s">
        <v>250</v>
      </c>
      <c r="C107" s="58">
        <v>992</v>
      </c>
      <c r="D107" s="82" t="s">
        <v>226</v>
      </c>
      <c r="E107" s="82" t="s">
        <v>3</v>
      </c>
      <c r="F107" s="82"/>
      <c r="G107" s="82"/>
      <c r="H107" s="60"/>
      <c r="I107" s="83"/>
      <c r="J107" s="84"/>
      <c r="K107" s="60"/>
      <c r="L107" s="60"/>
      <c r="M107" s="60"/>
      <c r="N107" s="60"/>
      <c r="O107" s="60"/>
      <c r="P107" s="63"/>
      <c r="Q107" s="61">
        <v>38.1</v>
      </c>
      <c r="R107" s="60"/>
      <c r="S107" s="83"/>
      <c r="T107" s="60"/>
      <c r="U107" s="60"/>
      <c r="V107" s="60"/>
      <c r="W107" s="60"/>
      <c r="X107" s="60"/>
      <c r="Y107" s="60"/>
      <c r="Z107" s="63"/>
      <c r="AA107" s="61">
        <v>38.1</v>
      </c>
      <c r="AB107" s="61">
        <f t="shared" si="8"/>
        <v>100</v>
      </c>
    </row>
    <row r="108" spans="1:28" s="12" customFormat="1" ht="18.75">
      <c r="A108" s="15"/>
      <c r="B108" s="6" t="s">
        <v>241</v>
      </c>
      <c r="C108" s="8">
        <v>992</v>
      </c>
      <c r="D108" s="43" t="s">
        <v>226</v>
      </c>
      <c r="E108" s="43" t="s">
        <v>226</v>
      </c>
      <c r="F108" s="43" t="s">
        <v>216</v>
      </c>
      <c r="G108" s="43"/>
      <c r="H108" s="48"/>
      <c r="I108" s="56"/>
      <c r="J108" s="55"/>
      <c r="K108" s="48"/>
      <c r="L108" s="48"/>
      <c r="M108" s="48"/>
      <c r="N108" s="48"/>
      <c r="O108" s="48"/>
      <c r="P108" s="51"/>
      <c r="Q108" s="44">
        <v>38.1</v>
      </c>
      <c r="R108" s="48"/>
      <c r="S108" s="56"/>
      <c r="T108" s="48"/>
      <c r="U108" s="48"/>
      <c r="V108" s="48"/>
      <c r="W108" s="48"/>
      <c r="X108" s="48"/>
      <c r="Y108" s="48"/>
      <c r="Z108" s="51"/>
      <c r="AA108" s="44">
        <v>38.1</v>
      </c>
      <c r="AB108" s="44">
        <f aca="true" t="shared" si="9" ref="AB108:AB113">AA108/Q108*100</f>
        <v>100</v>
      </c>
    </row>
    <row r="109" spans="1:28" s="12" customFormat="1" ht="56.25">
      <c r="A109" s="15"/>
      <c r="B109" s="6" t="s">
        <v>242</v>
      </c>
      <c r="C109" s="8">
        <v>992</v>
      </c>
      <c r="D109" s="43" t="s">
        <v>226</v>
      </c>
      <c r="E109" s="43" t="s">
        <v>226</v>
      </c>
      <c r="F109" s="43" t="s">
        <v>245</v>
      </c>
      <c r="G109" s="43"/>
      <c r="H109" s="48"/>
      <c r="I109" s="56"/>
      <c r="J109" s="55"/>
      <c r="K109" s="48"/>
      <c r="L109" s="48"/>
      <c r="M109" s="48"/>
      <c r="N109" s="48"/>
      <c r="O109" s="48"/>
      <c r="P109" s="51"/>
      <c r="Q109" s="44">
        <v>38.1</v>
      </c>
      <c r="R109" s="48"/>
      <c r="S109" s="56"/>
      <c r="T109" s="48"/>
      <c r="U109" s="48"/>
      <c r="V109" s="48"/>
      <c r="W109" s="48"/>
      <c r="X109" s="48"/>
      <c r="Y109" s="48"/>
      <c r="Z109" s="51"/>
      <c r="AA109" s="44">
        <v>38.1</v>
      </c>
      <c r="AB109" s="44">
        <f t="shared" si="9"/>
        <v>100</v>
      </c>
    </row>
    <row r="110" spans="1:28" s="12" customFormat="1" ht="75">
      <c r="A110" s="15"/>
      <c r="B110" s="6" t="s">
        <v>213</v>
      </c>
      <c r="C110" s="8">
        <v>992</v>
      </c>
      <c r="D110" s="43" t="s">
        <v>226</v>
      </c>
      <c r="E110" s="43" t="s">
        <v>226</v>
      </c>
      <c r="F110" s="43" t="s">
        <v>135</v>
      </c>
      <c r="G110" s="43"/>
      <c r="H110" s="48"/>
      <c r="I110" s="56"/>
      <c r="J110" s="55"/>
      <c r="K110" s="48"/>
      <c r="L110" s="48"/>
      <c r="M110" s="48"/>
      <c r="N110" s="48"/>
      <c r="O110" s="48"/>
      <c r="P110" s="51"/>
      <c r="Q110" s="44">
        <v>38.1</v>
      </c>
      <c r="R110" s="48"/>
      <c r="S110" s="56"/>
      <c r="T110" s="48"/>
      <c r="U110" s="48"/>
      <c r="V110" s="48"/>
      <c r="W110" s="48"/>
      <c r="X110" s="48"/>
      <c r="Y110" s="48"/>
      <c r="Z110" s="51"/>
      <c r="AA110" s="44">
        <v>38.1</v>
      </c>
      <c r="AB110" s="44">
        <f t="shared" si="9"/>
        <v>100</v>
      </c>
    </row>
    <row r="111" spans="1:28" s="12" customFormat="1" ht="37.5">
      <c r="A111" s="15"/>
      <c r="B111" s="6" t="s">
        <v>243</v>
      </c>
      <c r="C111" s="8">
        <v>992</v>
      </c>
      <c r="D111" s="43" t="s">
        <v>226</v>
      </c>
      <c r="E111" s="43" t="s">
        <v>226</v>
      </c>
      <c r="F111" s="43" t="s">
        <v>246</v>
      </c>
      <c r="G111" s="43"/>
      <c r="H111" s="48"/>
      <c r="I111" s="56"/>
      <c r="J111" s="55"/>
      <c r="K111" s="48"/>
      <c r="L111" s="48"/>
      <c r="M111" s="48"/>
      <c r="N111" s="48"/>
      <c r="O111" s="48"/>
      <c r="P111" s="51"/>
      <c r="Q111" s="44">
        <v>38.1</v>
      </c>
      <c r="R111" s="48"/>
      <c r="S111" s="56"/>
      <c r="T111" s="48"/>
      <c r="U111" s="48"/>
      <c r="V111" s="48"/>
      <c r="W111" s="48"/>
      <c r="X111" s="48"/>
      <c r="Y111" s="48"/>
      <c r="Z111" s="51"/>
      <c r="AA111" s="44">
        <v>38.1</v>
      </c>
      <c r="AB111" s="44">
        <f t="shared" si="9"/>
        <v>100</v>
      </c>
    </row>
    <row r="112" spans="1:28" s="12" customFormat="1" ht="37.5">
      <c r="A112" s="15"/>
      <c r="B112" s="6" t="s">
        <v>244</v>
      </c>
      <c r="C112" s="8">
        <v>992</v>
      </c>
      <c r="D112" s="43" t="s">
        <v>226</v>
      </c>
      <c r="E112" s="43" t="s">
        <v>226</v>
      </c>
      <c r="F112" s="43" t="s">
        <v>247</v>
      </c>
      <c r="G112" s="43"/>
      <c r="H112" s="48"/>
      <c r="I112" s="56"/>
      <c r="J112" s="55"/>
      <c r="K112" s="48"/>
      <c r="L112" s="48"/>
      <c r="M112" s="48"/>
      <c r="N112" s="48"/>
      <c r="O112" s="48"/>
      <c r="P112" s="51"/>
      <c r="Q112" s="44">
        <v>38.1</v>
      </c>
      <c r="R112" s="48"/>
      <c r="S112" s="56"/>
      <c r="T112" s="48"/>
      <c r="U112" s="48"/>
      <c r="V112" s="48"/>
      <c r="W112" s="48"/>
      <c r="X112" s="48"/>
      <c r="Y112" s="48"/>
      <c r="Z112" s="51"/>
      <c r="AA112" s="44">
        <v>38.1</v>
      </c>
      <c r="AB112" s="44">
        <f t="shared" si="9"/>
        <v>100</v>
      </c>
    </row>
    <row r="113" spans="1:28" s="12" customFormat="1" ht="56.25">
      <c r="A113" s="15"/>
      <c r="B113" s="6" t="s">
        <v>211</v>
      </c>
      <c r="C113" s="8">
        <v>992</v>
      </c>
      <c r="D113" s="43" t="s">
        <v>226</v>
      </c>
      <c r="E113" s="43" t="s">
        <v>226</v>
      </c>
      <c r="F113" s="43" t="s">
        <v>247</v>
      </c>
      <c r="G113" s="43" t="s">
        <v>54</v>
      </c>
      <c r="H113" s="48"/>
      <c r="I113" s="56"/>
      <c r="J113" s="55"/>
      <c r="K113" s="48"/>
      <c r="L113" s="48"/>
      <c r="M113" s="48"/>
      <c r="N113" s="48"/>
      <c r="O113" s="48"/>
      <c r="P113" s="51"/>
      <c r="Q113" s="44">
        <v>38.1</v>
      </c>
      <c r="R113" s="48"/>
      <c r="S113" s="56"/>
      <c r="T113" s="48"/>
      <c r="U113" s="48"/>
      <c r="V113" s="48"/>
      <c r="W113" s="48"/>
      <c r="X113" s="48"/>
      <c r="Y113" s="48"/>
      <c r="Z113" s="51"/>
      <c r="AA113" s="44">
        <v>38.1</v>
      </c>
      <c r="AB113" s="44">
        <f t="shared" si="9"/>
        <v>100</v>
      </c>
    </row>
    <row r="114" spans="1:28" s="12" customFormat="1" ht="18.75">
      <c r="A114" s="66" t="s">
        <v>44</v>
      </c>
      <c r="B114" s="73" t="s">
        <v>32</v>
      </c>
      <c r="C114" s="58">
        <v>992</v>
      </c>
      <c r="D114" s="59" t="s">
        <v>17</v>
      </c>
      <c r="E114" s="59" t="s">
        <v>3</v>
      </c>
      <c r="F114" s="59"/>
      <c r="G114" s="59"/>
      <c r="H114" s="60" t="e">
        <f>SUM(H115+#REF!)</f>
        <v>#REF!</v>
      </c>
      <c r="I114" s="60" t="e">
        <f>SUM(I115+#REF!)</f>
        <v>#REF!</v>
      </c>
      <c r="J114" s="60" t="e">
        <f>SUM(J115+#REF!)</f>
        <v>#REF!</v>
      </c>
      <c r="K114" s="60" t="e">
        <f>SUM(K115+#REF!)</f>
        <v>#REF!</v>
      </c>
      <c r="L114" s="60" t="e">
        <f>SUM(L115+#REF!)</f>
        <v>#REF!</v>
      </c>
      <c r="M114" s="60" t="e">
        <f>SUM(M115+#REF!)</f>
        <v>#REF!</v>
      </c>
      <c r="N114" s="60" t="e">
        <f>SUM(N115+#REF!)</f>
        <v>#REF!</v>
      </c>
      <c r="O114" s="60" t="e">
        <f>SUM(O115+#REF!)</f>
        <v>#REF!</v>
      </c>
      <c r="P114" s="60" t="e">
        <f>SUM(P115+#REF!)</f>
        <v>#REF!</v>
      </c>
      <c r="Q114" s="61">
        <v>7519.1</v>
      </c>
      <c r="R114" s="60" t="e">
        <f>SUM(R115+#REF!)</f>
        <v>#REF!</v>
      </c>
      <c r="S114" s="60" t="e">
        <f>SUM(S115+#REF!)</f>
        <v>#REF!</v>
      </c>
      <c r="T114" s="60" t="e">
        <f>SUM(T115+#REF!)</f>
        <v>#REF!</v>
      </c>
      <c r="U114" s="60" t="e">
        <f>SUM(U115+#REF!)</f>
        <v>#REF!</v>
      </c>
      <c r="V114" s="60" t="e">
        <f>SUM(V115+#REF!)</f>
        <v>#REF!</v>
      </c>
      <c r="W114" s="60" t="e">
        <f>SUM(W115+#REF!)</f>
        <v>#REF!</v>
      </c>
      <c r="X114" s="60" t="e">
        <f>SUM(X115+#REF!)</f>
        <v>#REF!</v>
      </c>
      <c r="Y114" s="60" t="e">
        <f>SUM(Y115+#REF!)</f>
        <v>#REF!</v>
      </c>
      <c r="Z114" s="60" t="e">
        <f>SUM(Z115+#REF!)</f>
        <v>#REF!</v>
      </c>
      <c r="AA114" s="61">
        <v>7388.1</v>
      </c>
      <c r="AB114" s="61">
        <f aca="true" t="shared" si="10" ref="AB114:AB132">AA114/Q114*100</f>
        <v>98.25777021186046</v>
      </c>
    </row>
    <row r="115" spans="1:28" s="20" customFormat="1" ht="18.75">
      <c r="A115" s="19"/>
      <c r="B115" s="8" t="s">
        <v>18</v>
      </c>
      <c r="C115" s="8">
        <v>992</v>
      </c>
      <c r="D115" s="45" t="s">
        <v>17</v>
      </c>
      <c r="E115" s="45" t="s">
        <v>2</v>
      </c>
      <c r="F115" s="45" t="s">
        <v>216</v>
      </c>
      <c r="G115" s="45"/>
      <c r="H115" s="46" t="e">
        <f>SUM(H116+H126+#REF!)</f>
        <v>#REF!</v>
      </c>
      <c r="I115" s="46" t="e">
        <f>SUM(I116+I126+#REF!)</f>
        <v>#REF!</v>
      </c>
      <c r="J115" s="46" t="e">
        <f>SUM(J116+J126+#REF!)</f>
        <v>#REF!</v>
      </c>
      <c r="K115" s="46" t="e">
        <f>SUM(K116+K126+#REF!+#REF!)</f>
        <v>#REF!</v>
      </c>
      <c r="L115" s="46" t="e">
        <f>SUM(L116+L126+#REF!)</f>
        <v>#REF!</v>
      </c>
      <c r="M115" s="46" t="e">
        <f>SUM(M116+M126+#REF!)</f>
        <v>#REF!</v>
      </c>
      <c r="N115" s="46" t="e">
        <f>SUM(N116+N126+#REF!)</f>
        <v>#REF!</v>
      </c>
      <c r="O115" s="46" t="e">
        <f>SUM(O116+O126+#REF!)</f>
        <v>#REF!</v>
      </c>
      <c r="P115" s="46" t="e">
        <f>SUM(P116+P126+#REF!)</f>
        <v>#REF!</v>
      </c>
      <c r="Q115" s="44">
        <v>7519.1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4">
        <v>7388.1</v>
      </c>
      <c r="AB115" s="44">
        <f t="shared" si="10"/>
        <v>98.25777021186046</v>
      </c>
    </row>
    <row r="116" spans="1:28" s="12" customFormat="1" ht="75">
      <c r="A116" s="15"/>
      <c r="B116" s="5" t="s">
        <v>178</v>
      </c>
      <c r="C116" s="8">
        <v>992</v>
      </c>
      <c r="D116" s="50" t="s">
        <v>17</v>
      </c>
      <c r="E116" s="50" t="s">
        <v>2</v>
      </c>
      <c r="F116" s="50" t="s">
        <v>137</v>
      </c>
      <c r="G116" s="50"/>
      <c r="H116" s="48">
        <f aca="true" t="shared" si="11" ref="H116:P116">SUM(H118)</f>
        <v>0</v>
      </c>
      <c r="I116" s="48">
        <f t="shared" si="11"/>
        <v>0</v>
      </c>
      <c r="J116" s="48">
        <f t="shared" si="11"/>
        <v>0</v>
      </c>
      <c r="K116" s="48">
        <f t="shared" si="11"/>
        <v>3435.5</v>
      </c>
      <c r="L116" s="48">
        <f t="shared" si="11"/>
        <v>0</v>
      </c>
      <c r="M116" s="48">
        <f t="shared" si="11"/>
        <v>0</v>
      </c>
      <c r="N116" s="48">
        <f t="shared" si="11"/>
        <v>0</v>
      </c>
      <c r="O116" s="48">
        <f t="shared" si="11"/>
        <v>0</v>
      </c>
      <c r="P116" s="48">
        <f t="shared" si="11"/>
        <v>0</v>
      </c>
      <c r="Q116" s="44">
        <v>7479.1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4">
        <v>7348.1</v>
      </c>
      <c r="AB116" s="44">
        <f t="shared" si="10"/>
        <v>98.24845235389284</v>
      </c>
    </row>
    <row r="117" spans="1:28" s="12" customFormat="1" ht="37.5">
      <c r="A117" s="15"/>
      <c r="B117" s="5" t="s">
        <v>161</v>
      </c>
      <c r="C117" s="8">
        <v>992</v>
      </c>
      <c r="D117" s="50" t="s">
        <v>17</v>
      </c>
      <c r="E117" s="50" t="s">
        <v>2</v>
      </c>
      <c r="F117" s="50" t="s">
        <v>164</v>
      </c>
      <c r="G117" s="50"/>
      <c r="H117" s="48"/>
      <c r="I117" s="48"/>
      <c r="J117" s="48"/>
      <c r="K117" s="48"/>
      <c r="L117" s="48"/>
      <c r="M117" s="48"/>
      <c r="N117" s="48"/>
      <c r="O117" s="48"/>
      <c r="P117" s="48"/>
      <c r="Q117" s="44">
        <v>7479.1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4">
        <v>7348.1</v>
      </c>
      <c r="AB117" s="44">
        <f t="shared" si="10"/>
        <v>98.24845235389284</v>
      </c>
    </row>
    <row r="118" spans="1:28" s="12" customFormat="1" ht="58.5" customHeight="1">
      <c r="A118" s="15"/>
      <c r="B118" s="5" t="s">
        <v>75</v>
      </c>
      <c r="C118" s="8">
        <v>992</v>
      </c>
      <c r="D118" s="50" t="s">
        <v>17</v>
      </c>
      <c r="E118" s="50" t="s">
        <v>2</v>
      </c>
      <c r="F118" s="50" t="s">
        <v>138</v>
      </c>
      <c r="G118" s="50"/>
      <c r="H118" s="48">
        <f aca="true" t="shared" si="12" ref="H118:P118">SUM(H120)</f>
        <v>0</v>
      </c>
      <c r="I118" s="48">
        <f t="shared" si="12"/>
        <v>0</v>
      </c>
      <c r="J118" s="48">
        <f t="shared" si="12"/>
        <v>0</v>
      </c>
      <c r="K118" s="48">
        <f t="shared" si="12"/>
        <v>3435.5</v>
      </c>
      <c r="L118" s="48">
        <f t="shared" si="12"/>
        <v>0</v>
      </c>
      <c r="M118" s="48">
        <f t="shared" si="12"/>
        <v>0</v>
      </c>
      <c r="N118" s="48">
        <f t="shared" si="12"/>
        <v>0</v>
      </c>
      <c r="O118" s="48">
        <f t="shared" si="12"/>
        <v>0</v>
      </c>
      <c r="P118" s="48">
        <f t="shared" si="12"/>
        <v>0</v>
      </c>
      <c r="Q118" s="44">
        <v>6691.9</v>
      </c>
      <c r="R118" s="48">
        <f aca="true" t="shared" si="13" ref="R118:Z118">SUM(R120)</f>
        <v>0</v>
      </c>
      <c r="S118" s="48">
        <f t="shared" si="13"/>
        <v>0</v>
      </c>
      <c r="T118" s="48">
        <f t="shared" si="13"/>
        <v>0</v>
      </c>
      <c r="U118" s="48">
        <f t="shared" si="13"/>
        <v>0</v>
      </c>
      <c r="V118" s="48">
        <f t="shared" si="13"/>
        <v>0</v>
      </c>
      <c r="W118" s="48">
        <f t="shared" si="13"/>
        <v>0</v>
      </c>
      <c r="X118" s="48">
        <f t="shared" si="13"/>
        <v>0</v>
      </c>
      <c r="Y118" s="48">
        <f t="shared" si="13"/>
        <v>0</v>
      </c>
      <c r="Z118" s="48">
        <f t="shared" si="13"/>
        <v>0</v>
      </c>
      <c r="AA118" s="44">
        <v>6561</v>
      </c>
      <c r="AB118" s="44">
        <f t="shared" si="10"/>
        <v>98.04390382402607</v>
      </c>
    </row>
    <row r="119" spans="1:28" s="12" customFormat="1" ht="42.75" customHeight="1">
      <c r="A119" s="15"/>
      <c r="B119" s="5" t="s">
        <v>60</v>
      </c>
      <c r="C119" s="8">
        <v>992</v>
      </c>
      <c r="D119" s="50" t="s">
        <v>17</v>
      </c>
      <c r="E119" s="50" t="s">
        <v>2</v>
      </c>
      <c r="F119" s="50" t="s">
        <v>139</v>
      </c>
      <c r="G119" s="50"/>
      <c r="H119" s="48"/>
      <c r="I119" s="48"/>
      <c r="J119" s="48"/>
      <c r="K119" s="48"/>
      <c r="L119" s="48"/>
      <c r="M119" s="48"/>
      <c r="N119" s="48"/>
      <c r="O119" s="48"/>
      <c r="P119" s="48"/>
      <c r="Q119" s="44">
        <v>6691.9</v>
      </c>
      <c r="R119" s="48">
        <f aca="true" t="shared" si="14" ref="R119:Z119">SUM(R121)</f>
        <v>0</v>
      </c>
      <c r="S119" s="48">
        <f t="shared" si="14"/>
        <v>0</v>
      </c>
      <c r="T119" s="48">
        <f t="shared" si="14"/>
        <v>0</v>
      </c>
      <c r="U119" s="48">
        <f t="shared" si="14"/>
        <v>0</v>
      </c>
      <c r="V119" s="48">
        <f t="shared" si="14"/>
        <v>0</v>
      </c>
      <c r="W119" s="48">
        <f t="shared" si="14"/>
        <v>0</v>
      </c>
      <c r="X119" s="48">
        <f t="shared" si="14"/>
        <v>0</v>
      </c>
      <c r="Y119" s="48">
        <f t="shared" si="14"/>
        <v>0</v>
      </c>
      <c r="Z119" s="48">
        <f t="shared" si="14"/>
        <v>0</v>
      </c>
      <c r="AA119" s="44">
        <v>6561</v>
      </c>
      <c r="AB119" s="44">
        <f t="shared" si="10"/>
        <v>98.04390382402607</v>
      </c>
    </row>
    <row r="120" spans="1:28" s="12" customFormat="1" ht="112.5">
      <c r="A120" s="15"/>
      <c r="B120" s="6" t="s">
        <v>49</v>
      </c>
      <c r="C120" s="8">
        <v>992</v>
      </c>
      <c r="D120" s="50" t="s">
        <v>17</v>
      </c>
      <c r="E120" s="50" t="s">
        <v>2</v>
      </c>
      <c r="F120" s="50" t="s">
        <v>139</v>
      </c>
      <c r="G120" s="50" t="s">
        <v>50</v>
      </c>
      <c r="H120" s="51"/>
      <c r="I120" s="51"/>
      <c r="J120" s="51"/>
      <c r="K120" s="48">
        <v>3435.5</v>
      </c>
      <c r="L120" s="48"/>
      <c r="M120" s="48"/>
      <c r="N120" s="48"/>
      <c r="O120" s="48"/>
      <c r="P120" s="51"/>
      <c r="Q120" s="44">
        <v>4681.2</v>
      </c>
      <c r="R120" s="48">
        <f aca="true" t="shared" si="15" ref="R120:Z120">SUM(R122)</f>
        <v>0</v>
      </c>
      <c r="S120" s="48">
        <f t="shared" si="15"/>
        <v>0</v>
      </c>
      <c r="T120" s="48">
        <f t="shared" si="15"/>
        <v>0</v>
      </c>
      <c r="U120" s="48">
        <f t="shared" si="15"/>
        <v>0</v>
      </c>
      <c r="V120" s="48">
        <f t="shared" si="15"/>
        <v>0</v>
      </c>
      <c r="W120" s="48">
        <f t="shared" si="15"/>
        <v>0</v>
      </c>
      <c r="X120" s="48">
        <f t="shared" si="15"/>
        <v>0</v>
      </c>
      <c r="Y120" s="48">
        <f t="shared" si="15"/>
        <v>0</v>
      </c>
      <c r="Z120" s="48">
        <f t="shared" si="15"/>
        <v>0</v>
      </c>
      <c r="AA120" s="44">
        <v>4677.6</v>
      </c>
      <c r="AB120" s="44">
        <f t="shared" si="10"/>
        <v>99.92309664188672</v>
      </c>
    </row>
    <row r="121" spans="1:28" s="12" customFormat="1" ht="50.25" customHeight="1">
      <c r="A121" s="15"/>
      <c r="B121" s="6" t="s">
        <v>211</v>
      </c>
      <c r="C121" s="8">
        <v>992</v>
      </c>
      <c r="D121" s="50" t="s">
        <v>17</v>
      </c>
      <c r="E121" s="50" t="s">
        <v>2</v>
      </c>
      <c r="F121" s="50" t="s">
        <v>139</v>
      </c>
      <c r="G121" s="50" t="s">
        <v>54</v>
      </c>
      <c r="H121" s="51"/>
      <c r="I121" s="51"/>
      <c r="J121" s="51"/>
      <c r="K121" s="48"/>
      <c r="L121" s="48"/>
      <c r="M121" s="48"/>
      <c r="N121" s="48"/>
      <c r="O121" s="48"/>
      <c r="P121" s="51"/>
      <c r="Q121" s="44">
        <v>1943.7</v>
      </c>
      <c r="R121" s="51"/>
      <c r="S121" s="51"/>
      <c r="T121" s="51"/>
      <c r="U121" s="48"/>
      <c r="V121" s="48"/>
      <c r="W121" s="48"/>
      <c r="X121" s="48"/>
      <c r="Y121" s="48"/>
      <c r="Z121" s="51"/>
      <c r="AA121" s="44">
        <v>1818.6</v>
      </c>
      <c r="AB121" s="44">
        <f t="shared" si="10"/>
        <v>93.56382157740391</v>
      </c>
    </row>
    <row r="122" spans="1:28" s="12" customFormat="1" ht="18.75">
      <c r="A122" s="15"/>
      <c r="B122" s="6" t="s">
        <v>55</v>
      </c>
      <c r="C122" s="8">
        <v>992</v>
      </c>
      <c r="D122" s="50" t="s">
        <v>17</v>
      </c>
      <c r="E122" s="50" t="s">
        <v>2</v>
      </c>
      <c r="F122" s="50" t="s">
        <v>139</v>
      </c>
      <c r="G122" s="50" t="s">
        <v>56</v>
      </c>
      <c r="H122" s="48" t="e">
        <f>SUM(#REF!)</f>
        <v>#REF!</v>
      </c>
      <c r="I122" s="48" t="e">
        <f>SUM(#REF!)</f>
        <v>#REF!</v>
      </c>
      <c r="J122" s="48" t="e">
        <f>SUM(#REF!)</f>
        <v>#REF!</v>
      </c>
      <c r="K122" s="48" t="e">
        <f>SUM(#REF!)</f>
        <v>#REF!</v>
      </c>
      <c r="L122" s="48" t="e">
        <f>SUM(#REF!)</f>
        <v>#REF!</v>
      </c>
      <c r="M122" s="48" t="e">
        <f>SUM(#REF!)</f>
        <v>#REF!</v>
      </c>
      <c r="N122" s="48" t="e">
        <f>SUM(#REF!)</f>
        <v>#REF!</v>
      </c>
      <c r="O122" s="48" t="e">
        <f>SUM(#REF!)</f>
        <v>#REF!</v>
      </c>
      <c r="P122" s="48" t="e">
        <f>SUM(#REF!)</f>
        <v>#REF!</v>
      </c>
      <c r="Q122" s="44">
        <v>67</v>
      </c>
      <c r="R122" s="51"/>
      <c r="S122" s="51"/>
      <c r="T122" s="51"/>
      <c r="U122" s="48"/>
      <c r="V122" s="48"/>
      <c r="W122" s="48"/>
      <c r="X122" s="48"/>
      <c r="Y122" s="48"/>
      <c r="Z122" s="51"/>
      <c r="AA122" s="44">
        <v>64.8</v>
      </c>
      <c r="AB122" s="44">
        <f t="shared" si="10"/>
        <v>96.71641791044776</v>
      </c>
    </row>
    <row r="123" spans="1:28" s="12" customFormat="1" ht="37.5">
      <c r="A123" s="15"/>
      <c r="B123" s="6" t="s">
        <v>140</v>
      </c>
      <c r="C123" s="8">
        <v>992</v>
      </c>
      <c r="D123" s="50" t="s">
        <v>17</v>
      </c>
      <c r="E123" s="50" t="s">
        <v>2</v>
      </c>
      <c r="F123" s="50" t="s">
        <v>141</v>
      </c>
      <c r="G123" s="50"/>
      <c r="H123" s="51"/>
      <c r="I123" s="51"/>
      <c r="J123" s="51"/>
      <c r="K123" s="48"/>
      <c r="L123" s="48"/>
      <c r="M123" s="48"/>
      <c r="N123" s="48"/>
      <c r="O123" s="48"/>
      <c r="P123" s="51"/>
      <c r="Q123" s="44">
        <v>17.4</v>
      </c>
      <c r="R123" s="51"/>
      <c r="S123" s="51"/>
      <c r="T123" s="51"/>
      <c r="U123" s="48"/>
      <c r="V123" s="48"/>
      <c r="W123" s="48"/>
      <c r="X123" s="48"/>
      <c r="Y123" s="48"/>
      <c r="Z123" s="51"/>
      <c r="AA123" s="44">
        <v>17.4</v>
      </c>
      <c r="AB123" s="44">
        <f t="shared" si="10"/>
        <v>100</v>
      </c>
    </row>
    <row r="124" spans="1:28" s="12" customFormat="1" ht="36" customHeight="1">
      <c r="A124" s="15"/>
      <c r="B124" s="6" t="s">
        <v>142</v>
      </c>
      <c r="C124" s="8">
        <v>992</v>
      </c>
      <c r="D124" s="50" t="s">
        <v>17</v>
      </c>
      <c r="E124" s="50" t="s">
        <v>2</v>
      </c>
      <c r="F124" s="50" t="s">
        <v>143</v>
      </c>
      <c r="G124" s="50"/>
      <c r="H124" s="51"/>
      <c r="I124" s="51"/>
      <c r="J124" s="51"/>
      <c r="K124" s="48"/>
      <c r="L124" s="48"/>
      <c r="M124" s="48"/>
      <c r="N124" s="48"/>
      <c r="O124" s="48"/>
      <c r="P124" s="51"/>
      <c r="Q124" s="44">
        <v>17.4</v>
      </c>
      <c r="R124" s="51"/>
      <c r="S124" s="51"/>
      <c r="T124" s="51"/>
      <c r="U124" s="48"/>
      <c r="V124" s="48"/>
      <c r="W124" s="48"/>
      <c r="X124" s="48"/>
      <c r="Y124" s="48"/>
      <c r="Z124" s="51"/>
      <c r="AA124" s="44">
        <v>17.4</v>
      </c>
      <c r="AB124" s="44">
        <f t="shared" si="10"/>
        <v>100</v>
      </c>
    </row>
    <row r="125" spans="1:28" s="12" customFormat="1" ht="37.5">
      <c r="A125" s="15"/>
      <c r="B125" s="6" t="s">
        <v>53</v>
      </c>
      <c r="C125" s="8">
        <v>992</v>
      </c>
      <c r="D125" s="50" t="s">
        <v>17</v>
      </c>
      <c r="E125" s="50" t="s">
        <v>2</v>
      </c>
      <c r="F125" s="50" t="s">
        <v>143</v>
      </c>
      <c r="G125" s="50" t="s">
        <v>54</v>
      </c>
      <c r="H125" s="51"/>
      <c r="I125" s="51"/>
      <c r="J125" s="51"/>
      <c r="K125" s="48"/>
      <c r="L125" s="48"/>
      <c r="M125" s="48"/>
      <c r="N125" s="48"/>
      <c r="O125" s="48"/>
      <c r="P125" s="51"/>
      <c r="Q125" s="44">
        <v>17.4</v>
      </c>
      <c r="R125" s="51"/>
      <c r="S125" s="51"/>
      <c r="T125" s="51"/>
      <c r="U125" s="48"/>
      <c r="V125" s="48"/>
      <c r="W125" s="48"/>
      <c r="X125" s="48"/>
      <c r="Y125" s="48"/>
      <c r="Z125" s="51"/>
      <c r="AA125" s="44">
        <v>17.4</v>
      </c>
      <c r="AB125" s="44">
        <f t="shared" si="10"/>
        <v>100</v>
      </c>
    </row>
    <row r="126" spans="1:28" s="12" customFormat="1" ht="37.5">
      <c r="A126" s="15"/>
      <c r="B126" s="6" t="s">
        <v>76</v>
      </c>
      <c r="C126" s="8">
        <v>992</v>
      </c>
      <c r="D126" s="50" t="s">
        <v>17</v>
      </c>
      <c r="E126" s="50" t="s">
        <v>2</v>
      </c>
      <c r="F126" s="50" t="s">
        <v>144</v>
      </c>
      <c r="G126" s="50"/>
      <c r="H126" s="48" t="e">
        <f aca="true" t="shared" si="16" ref="H126:P126">SUM(H127)</f>
        <v>#REF!</v>
      </c>
      <c r="I126" s="48" t="e">
        <f t="shared" si="16"/>
        <v>#REF!</v>
      </c>
      <c r="J126" s="48" t="e">
        <f t="shared" si="16"/>
        <v>#REF!</v>
      </c>
      <c r="K126" s="48" t="e">
        <f t="shared" si="16"/>
        <v>#REF!</v>
      </c>
      <c r="L126" s="48" t="e">
        <f t="shared" si="16"/>
        <v>#REF!</v>
      </c>
      <c r="M126" s="48" t="e">
        <f t="shared" si="16"/>
        <v>#REF!</v>
      </c>
      <c r="N126" s="48" t="e">
        <f t="shared" si="16"/>
        <v>#REF!</v>
      </c>
      <c r="O126" s="48" t="e">
        <f t="shared" si="16"/>
        <v>#REF!</v>
      </c>
      <c r="P126" s="48" t="e">
        <f t="shared" si="16"/>
        <v>#REF!</v>
      </c>
      <c r="Q126" s="72">
        <v>769.7</v>
      </c>
      <c r="R126" s="48">
        <f aca="true" t="shared" si="17" ref="R126:Z128">SUM(R127)</f>
        <v>0</v>
      </c>
      <c r="S126" s="48">
        <f t="shared" si="17"/>
        <v>0</v>
      </c>
      <c r="T126" s="48">
        <f t="shared" si="17"/>
        <v>0</v>
      </c>
      <c r="U126" s="48">
        <f t="shared" si="17"/>
        <v>0</v>
      </c>
      <c r="V126" s="48">
        <f t="shared" si="17"/>
        <v>0</v>
      </c>
      <c r="W126" s="48">
        <f t="shared" si="17"/>
        <v>0</v>
      </c>
      <c r="X126" s="48">
        <f t="shared" si="17"/>
        <v>0</v>
      </c>
      <c r="Y126" s="48">
        <f t="shared" si="17"/>
        <v>0</v>
      </c>
      <c r="Z126" s="48">
        <f t="shared" si="17"/>
        <v>0</v>
      </c>
      <c r="AA126" s="44">
        <v>769.7</v>
      </c>
      <c r="AB126" s="44">
        <f t="shared" si="10"/>
        <v>100</v>
      </c>
    </row>
    <row r="127" spans="1:28" s="12" customFormat="1" ht="150">
      <c r="A127" s="15"/>
      <c r="B127" s="6" t="s">
        <v>212</v>
      </c>
      <c r="C127" s="8">
        <v>992</v>
      </c>
      <c r="D127" s="50" t="s">
        <v>17</v>
      </c>
      <c r="E127" s="50" t="s">
        <v>2</v>
      </c>
      <c r="F127" s="50" t="s">
        <v>145</v>
      </c>
      <c r="G127" s="50"/>
      <c r="H127" s="48" t="e">
        <f>SUM(#REF!)</f>
        <v>#REF!</v>
      </c>
      <c r="I127" s="48" t="e">
        <f>SUM(#REF!)</f>
        <v>#REF!</v>
      </c>
      <c r="J127" s="48" t="e">
        <f>SUM(#REF!)</f>
        <v>#REF!</v>
      </c>
      <c r="K127" s="48" t="e">
        <f>SUM(#REF!)</f>
        <v>#REF!</v>
      </c>
      <c r="L127" s="48" t="e">
        <f>SUM(#REF!)</f>
        <v>#REF!</v>
      </c>
      <c r="M127" s="48" t="e">
        <f>SUM(#REF!)</f>
        <v>#REF!</v>
      </c>
      <c r="N127" s="48" t="e">
        <f>SUM(#REF!)</f>
        <v>#REF!</v>
      </c>
      <c r="O127" s="48" t="e">
        <f>SUM(#REF!)</f>
        <v>#REF!</v>
      </c>
      <c r="P127" s="48" t="e">
        <f>SUM(#REF!)</f>
        <v>#REF!</v>
      </c>
      <c r="Q127" s="72">
        <v>769.7</v>
      </c>
      <c r="R127" s="48">
        <f t="shared" si="17"/>
        <v>0</v>
      </c>
      <c r="S127" s="48">
        <f t="shared" si="17"/>
        <v>0</v>
      </c>
      <c r="T127" s="48">
        <f t="shared" si="17"/>
        <v>0</v>
      </c>
      <c r="U127" s="48">
        <f t="shared" si="17"/>
        <v>0</v>
      </c>
      <c r="V127" s="48">
        <f t="shared" si="17"/>
        <v>0</v>
      </c>
      <c r="W127" s="48">
        <f t="shared" si="17"/>
        <v>0</v>
      </c>
      <c r="X127" s="48">
        <f t="shared" si="17"/>
        <v>0</v>
      </c>
      <c r="Y127" s="48">
        <f t="shared" si="17"/>
        <v>0</v>
      </c>
      <c r="Z127" s="48">
        <f t="shared" si="17"/>
        <v>0</v>
      </c>
      <c r="AA127" s="44">
        <v>769.7</v>
      </c>
      <c r="AB127" s="44">
        <f t="shared" si="10"/>
        <v>100</v>
      </c>
    </row>
    <row r="128" spans="1:28" s="12" customFormat="1" ht="18.75">
      <c r="A128" s="15"/>
      <c r="B128" s="6" t="s">
        <v>73</v>
      </c>
      <c r="C128" s="8">
        <v>992</v>
      </c>
      <c r="D128" s="50" t="s">
        <v>17</v>
      </c>
      <c r="E128" s="50" t="s">
        <v>2</v>
      </c>
      <c r="F128" s="50" t="s">
        <v>145</v>
      </c>
      <c r="G128" s="50" t="s">
        <v>59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72">
        <v>769.7</v>
      </c>
      <c r="R128" s="48">
        <f t="shared" si="17"/>
        <v>0</v>
      </c>
      <c r="S128" s="48">
        <f t="shared" si="17"/>
        <v>0</v>
      </c>
      <c r="T128" s="48">
        <f t="shared" si="17"/>
        <v>0</v>
      </c>
      <c r="U128" s="48">
        <f t="shared" si="17"/>
        <v>0</v>
      </c>
      <c r="V128" s="48">
        <f t="shared" si="17"/>
        <v>0</v>
      </c>
      <c r="W128" s="48">
        <f t="shared" si="17"/>
        <v>0</v>
      </c>
      <c r="X128" s="48">
        <f t="shared" si="17"/>
        <v>0</v>
      </c>
      <c r="Y128" s="48">
        <f t="shared" si="17"/>
        <v>0</v>
      </c>
      <c r="Z128" s="48">
        <f t="shared" si="17"/>
        <v>0</v>
      </c>
      <c r="AA128" s="44">
        <v>769.7</v>
      </c>
      <c r="AB128" s="44">
        <f t="shared" si="10"/>
        <v>100</v>
      </c>
    </row>
    <row r="129" spans="1:28" s="12" customFormat="1" ht="75">
      <c r="A129" s="15"/>
      <c r="B129" s="6" t="s">
        <v>213</v>
      </c>
      <c r="C129" s="8">
        <v>992</v>
      </c>
      <c r="D129" s="50" t="s">
        <v>17</v>
      </c>
      <c r="E129" s="50" t="s">
        <v>2</v>
      </c>
      <c r="F129" s="50" t="s">
        <v>135</v>
      </c>
      <c r="G129" s="50"/>
      <c r="H129" s="48"/>
      <c r="I129" s="48"/>
      <c r="J129" s="48"/>
      <c r="K129" s="48"/>
      <c r="L129" s="48"/>
      <c r="M129" s="48"/>
      <c r="N129" s="48"/>
      <c r="O129" s="48"/>
      <c r="P129" s="48"/>
      <c r="Q129" s="72">
        <v>40</v>
      </c>
      <c r="R129" s="48"/>
      <c r="S129" s="48"/>
      <c r="T129" s="48"/>
      <c r="U129" s="48"/>
      <c r="V129" s="48"/>
      <c r="W129" s="48"/>
      <c r="X129" s="48"/>
      <c r="Y129" s="48"/>
      <c r="Z129" s="48"/>
      <c r="AA129" s="44">
        <v>40</v>
      </c>
      <c r="AB129" s="44">
        <f t="shared" si="10"/>
        <v>100</v>
      </c>
    </row>
    <row r="130" spans="1:28" s="12" customFormat="1" ht="18.75">
      <c r="A130" s="15"/>
      <c r="B130" s="6" t="s">
        <v>162</v>
      </c>
      <c r="C130" s="8">
        <v>992</v>
      </c>
      <c r="D130" s="50" t="s">
        <v>17</v>
      </c>
      <c r="E130" s="50" t="s">
        <v>2</v>
      </c>
      <c r="F130" s="50" t="s">
        <v>163</v>
      </c>
      <c r="G130" s="50"/>
      <c r="H130" s="48"/>
      <c r="I130" s="48"/>
      <c r="J130" s="48"/>
      <c r="K130" s="48"/>
      <c r="L130" s="48"/>
      <c r="M130" s="48"/>
      <c r="N130" s="48"/>
      <c r="O130" s="48"/>
      <c r="P130" s="48"/>
      <c r="Q130" s="72">
        <v>40</v>
      </c>
      <c r="R130" s="48"/>
      <c r="S130" s="48"/>
      <c r="T130" s="48"/>
      <c r="U130" s="48"/>
      <c r="V130" s="48"/>
      <c r="W130" s="48"/>
      <c r="X130" s="48"/>
      <c r="Y130" s="48"/>
      <c r="Z130" s="48"/>
      <c r="AA130" s="44">
        <v>40</v>
      </c>
      <c r="AB130" s="44">
        <f t="shared" si="10"/>
        <v>100</v>
      </c>
    </row>
    <row r="131" spans="1:28" s="12" customFormat="1" ht="37.5">
      <c r="A131" s="15"/>
      <c r="B131" s="6" t="s">
        <v>214</v>
      </c>
      <c r="C131" s="8">
        <v>992</v>
      </c>
      <c r="D131" s="50" t="s">
        <v>17</v>
      </c>
      <c r="E131" s="50" t="s">
        <v>2</v>
      </c>
      <c r="F131" s="50" t="s">
        <v>136</v>
      </c>
      <c r="G131" s="50"/>
      <c r="H131" s="48"/>
      <c r="I131" s="48"/>
      <c r="J131" s="48"/>
      <c r="K131" s="48"/>
      <c r="L131" s="48"/>
      <c r="M131" s="48"/>
      <c r="N131" s="48"/>
      <c r="O131" s="48"/>
      <c r="P131" s="48"/>
      <c r="Q131" s="72">
        <v>40</v>
      </c>
      <c r="R131" s="48"/>
      <c r="S131" s="48"/>
      <c r="T131" s="48"/>
      <c r="U131" s="48"/>
      <c r="V131" s="48"/>
      <c r="W131" s="48"/>
      <c r="X131" s="48"/>
      <c r="Y131" s="48"/>
      <c r="Z131" s="48"/>
      <c r="AA131" s="44">
        <v>40</v>
      </c>
      <c r="AB131" s="44">
        <f t="shared" si="10"/>
        <v>100</v>
      </c>
    </row>
    <row r="132" spans="1:28" s="12" customFormat="1" ht="112.5">
      <c r="A132" s="15"/>
      <c r="B132" s="6" t="s">
        <v>49</v>
      </c>
      <c r="C132" s="8">
        <v>992</v>
      </c>
      <c r="D132" s="50" t="s">
        <v>17</v>
      </c>
      <c r="E132" s="50" t="s">
        <v>2</v>
      </c>
      <c r="F132" s="50" t="s">
        <v>136</v>
      </c>
      <c r="G132" s="50" t="s">
        <v>50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72">
        <v>40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4">
        <v>40</v>
      </c>
      <c r="AB132" s="44">
        <f t="shared" si="10"/>
        <v>100</v>
      </c>
    </row>
    <row r="133" spans="1:28" s="12" customFormat="1" ht="18.75">
      <c r="A133" s="66" t="s">
        <v>222</v>
      </c>
      <c r="B133" s="58" t="s">
        <v>19</v>
      </c>
      <c r="C133" s="58">
        <v>992</v>
      </c>
      <c r="D133" s="59" t="s">
        <v>16</v>
      </c>
      <c r="E133" s="59" t="s">
        <v>3</v>
      </c>
      <c r="F133" s="59"/>
      <c r="G133" s="59"/>
      <c r="H133" s="60" t="e">
        <f>SUM(H134+#REF!+#REF!)</f>
        <v>#REF!</v>
      </c>
      <c r="I133" s="60" t="e">
        <f>SUM(I134+#REF!+#REF!)</f>
        <v>#REF!</v>
      </c>
      <c r="J133" s="60" t="e">
        <f>SUM(J134+#REF!+#REF!)</f>
        <v>#REF!</v>
      </c>
      <c r="K133" s="60" t="e">
        <f>SUM(K134+#REF!+#REF!)</f>
        <v>#REF!</v>
      </c>
      <c r="L133" s="60" t="e">
        <f>SUM(L134+#REF!+#REF!)</f>
        <v>#REF!</v>
      </c>
      <c r="M133" s="60" t="e">
        <f>SUM(M134+#REF!+#REF!)</f>
        <v>#REF!</v>
      </c>
      <c r="N133" s="60" t="e">
        <f>SUM(N134+#REF!+#REF!)</f>
        <v>#REF!</v>
      </c>
      <c r="O133" s="60" t="e">
        <f>SUM(O134+#REF!+#REF!)</f>
        <v>#REF!</v>
      </c>
      <c r="P133" s="60" t="e">
        <f>SUM(P134+#REF!+#REF!)</f>
        <v>#REF!</v>
      </c>
      <c r="Q133" s="60">
        <v>149.9</v>
      </c>
      <c r="R133" s="60" t="e">
        <f>SUM(R134+#REF!+#REF!)</f>
        <v>#REF!</v>
      </c>
      <c r="S133" s="60" t="e">
        <f>SUM(S134+#REF!+#REF!)</f>
        <v>#REF!</v>
      </c>
      <c r="T133" s="60" t="e">
        <f>SUM(T134+#REF!+#REF!)</f>
        <v>#REF!</v>
      </c>
      <c r="U133" s="60" t="e">
        <f>SUM(U134+#REF!+#REF!)</f>
        <v>#REF!</v>
      </c>
      <c r="V133" s="60" t="e">
        <f>SUM(V134+#REF!+#REF!)</f>
        <v>#REF!</v>
      </c>
      <c r="W133" s="60" t="e">
        <f>SUM(W134+#REF!+#REF!)</f>
        <v>#REF!</v>
      </c>
      <c r="X133" s="60" t="e">
        <f>SUM(X134+#REF!+#REF!)</f>
        <v>#REF!</v>
      </c>
      <c r="Y133" s="60" t="e">
        <f>SUM(Y134+#REF!+#REF!)</f>
        <v>#REF!</v>
      </c>
      <c r="Z133" s="60" t="e">
        <f>SUM(Z134+#REF!+#REF!)</f>
        <v>#REF!</v>
      </c>
      <c r="AA133" s="61">
        <v>144.8</v>
      </c>
      <c r="AB133" s="61">
        <f aca="true" t="shared" si="18" ref="AB133:AB159">AA133/Q133*100</f>
        <v>96.59773182121415</v>
      </c>
    </row>
    <row r="134" spans="1:28" s="12" customFormat="1" ht="18.75">
      <c r="A134" s="15"/>
      <c r="B134" s="6" t="s">
        <v>20</v>
      </c>
      <c r="C134" s="8">
        <v>992</v>
      </c>
      <c r="D134" s="50" t="s">
        <v>16</v>
      </c>
      <c r="E134" s="50" t="s">
        <v>2</v>
      </c>
      <c r="F134" s="50"/>
      <c r="G134" s="50"/>
      <c r="H134" s="48">
        <f>SUM(H135)</f>
        <v>876.5</v>
      </c>
      <c r="I134" s="48">
        <f aca="true" t="shared" si="19" ref="I134:P135">SUM(I135)</f>
        <v>0</v>
      </c>
      <c r="J134" s="48">
        <f t="shared" si="19"/>
        <v>0</v>
      </c>
      <c r="K134" s="48">
        <f t="shared" si="19"/>
        <v>0</v>
      </c>
      <c r="L134" s="48">
        <f t="shared" si="19"/>
        <v>0</v>
      </c>
      <c r="M134" s="48">
        <f t="shared" si="19"/>
        <v>0</v>
      </c>
      <c r="N134" s="48">
        <f t="shared" si="19"/>
        <v>0</v>
      </c>
      <c r="O134" s="48">
        <f t="shared" si="19"/>
        <v>0</v>
      </c>
      <c r="P134" s="48">
        <f t="shared" si="19"/>
        <v>0</v>
      </c>
      <c r="Q134" s="48">
        <v>94.9</v>
      </c>
      <c r="R134" s="48">
        <f aca="true" t="shared" si="20" ref="R134:Z138">SUM(R135)</f>
        <v>0</v>
      </c>
      <c r="S134" s="48">
        <f t="shared" si="20"/>
        <v>0</v>
      </c>
      <c r="T134" s="48">
        <f t="shared" si="20"/>
        <v>0</v>
      </c>
      <c r="U134" s="48">
        <f t="shared" si="20"/>
        <v>0</v>
      </c>
      <c r="V134" s="48">
        <f t="shared" si="20"/>
        <v>0</v>
      </c>
      <c r="W134" s="48">
        <f t="shared" si="20"/>
        <v>0</v>
      </c>
      <c r="X134" s="48">
        <f t="shared" si="20"/>
        <v>0</v>
      </c>
      <c r="Y134" s="48">
        <f t="shared" si="20"/>
        <v>0</v>
      </c>
      <c r="Z134" s="48">
        <f t="shared" si="20"/>
        <v>0</v>
      </c>
      <c r="AA134" s="44">
        <v>94.8</v>
      </c>
      <c r="AB134" s="44">
        <f t="shared" si="18"/>
        <v>99.89462592202317</v>
      </c>
    </row>
    <row r="135" spans="1:28" s="12" customFormat="1" ht="75">
      <c r="A135" s="15"/>
      <c r="B135" s="6" t="s">
        <v>179</v>
      </c>
      <c r="C135" s="8">
        <v>992</v>
      </c>
      <c r="D135" s="50" t="s">
        <v>16</v>
      </c>
      <c r="E135" s="50" t="s">
        <v>2</v>
      </c>
      <c r="F135" s="50" t="s">
        <v>95</v>
      </c>
      <c r="G135" s="50"/>
      <c r="H135" s="48">
        <f>SUM(H136)</f>
        <v>876.5</v>
      </c>
      <c r="I135" s="48">
        <f t="shared" si="19"/>
        <v>0</v>
      </c>
      <c r="J135" s="48">
        <f t="shared" si="19"/>
        <v>0</v>
      </c>
      <c r="K135" s="48">
        <f t="shared" si="19"/>
        <v>0</v>
      </c>
      <c r="L135" s="48">
        <f t="shared" si="19"/>
        <v>0</v>
      </c>
      <c r="M135" s="48">
        <f t="shared" si="19"/>
        <v>0</v>
      </c>
      <c r="N135" s="48">
        <f t="shared" si="19"/>
        <v>0</v>
      </c>
      <c r="O135" s="48">
        <f t="shared" si="19"/>
        <v>0</v>
      </c>
      <c r="P135" s="48">
        <f t="shared" si="19"/>
        <v>0</v>
      </c>
      <c r="Q135" s="48">
        <v>94.9</v>
      </c>
      <c r="R135" s="48">
        <f t="shared" si="20"/>
        <v>0</v>
      </c>
      <c r="S135" s="48">
        <f t="shared" si="20"/>
        <v>0</v>
      </c>
      <c r="T135" s="48">
        <f t="shared" si="20"/>
        <v>0</v>
      </c>
      <c r="U135" s="48">
        <f t="shared" si="20"/>
        <v>0</v>
      </c>
      <c r="V135" s="48">
        <f t="shared" si="20"/>
        <v>0</v>
      </c>
      <c r="W135" s="48">
        <f t="shared" si="20"/>
        <v>0</v>
      </c>
      <c r="X135" s="48">
        <f t="shared" si="20"/>
        <v>0</v>
      </c>
      <c r="Y135" s="48">
        <f t="shared" si="20"/>
        <v>0</v>
      </c>
      <c r="Z135" s="48">
        <f t="shared" si="20"/>
        <v>0</v>
      </c>
      <c r="AA135" s="44">
        <v>94.8</v>
      </c>
      <c r="AB135" s="44">
        <f t="shared" si="18"/>
        <v>99.89462592202317</v>
      </c>
    </row>
    <row r="136" spans="1:28" s="12" customFormat="1" ht="37.5">
      <c r="A136" s="15"/>
      <c r="B136" s="6" t="s">
        <v>68</v>
      </c>
      <c r="C136" s="8">
        <v>992</v>
      </c>
      <c r="D136" s="50" t="s">
        <v>16</v>
      </c>
      <c r="E136" s="50" t="s">
        <v>2</v>
      </c>
      <c r="F136" s="50" t="s">
        <v>96</v>
      </c>
      <c r="G136" s="50"/>
      <c r="H136" s="48">
        <f aca="true" t="shared" si="21" ref="H136:P136">SUM(H138)</f>
        <v>876.5</v>
      </c>
      <c r="I136" s="48">
        <f t="shared" si="21"/>
        <v>0</v>
      </c>
      <c r="J136" s="48">
        <f t="shared" si="21"/>
        <v>0</v>
      </c>
      <c r="K136" s="48">
        <f t="shared" si="21"/>
        <v>0</v>
      </c>
      <c r="L136" s="48">
        <f t="shared" si="21"/>
        <v>0</v>
      </c>
      <c r="M136" s="48">
        <f t="shared" si="21"/>
        <v>0</v>
      </c>
      <c r="N136" s="48">
        <f t="shared" si="21"/>
        <v>0</v>
      </c>
      <c r="O136" s="48">
        <f t="shared" si="21"/>
        <v>0</v>
      </c>
      <c r="P136" s="48">
        <f t="shared" si="21"/>
        <v>0</v>
      </c>
      <c r="Q136" s="48">
        <v>94.9</v>
      </c>
      <c r="R136" s="48">
        <f t="shared" si="20"/>
        <v>0</v>
      </c>
      <c r="S136" s="48">
        <f t="shared" si="20"/>
        <v>0</v>
      </c>
      <c r="T136" s="48">
        <f t="shared" si="20"/>
        <v>0</v>
      </c>
      <c r="U136" s="48">
        <f t="shared" si="20"/>
        <v>0</v>
      </c>
      <c r="V136" s="48">
        <f t="shared" si="20"/>
        <v>0</v>
      </c>
      <c r="W136" s="48">
        <f t="shared" si="20"/>
        <v>0</v>
      </c>
      <c r="X136" s="48">
        <f t="shared" si="20"/>
        <v>0</v>
      </c>
      <c r="Y136" s="48">
        <f t="shared" si="20"/>
        <v>0</v>
      </c>
      <c r="Z136" s="48">
        <f t="shared" si="20"/>
        <v>0</v>
      </c>
      <c r="AA136" s="44">
        <v>94.8</v>
      </c>
      <c r="AB136" s="44">
        <f t="shared" si="18"/>
        <v>99.89462592202317</v>
      </c>
    </row>
    <row r="137" spans="1:28" s="12" customFormat="1" ht="112.5">
      <c r="A137" s="15"/>
      <c r="B137" s="6" t="s">
        <v>184</v>
      </c>
      <c r="C137" s="8">
        <v>992</v>
      </c>
      <c r="D137" s="50" t="s">
        <v>16</v>
      </c>
      <c r="E137" s="50" t="s">
        <v>2</v>
      </c>
      <c r="F137" s="50" t="s">
        <v>165</v>
      </c>
      <c r="G137" s="50"/>
      <c r="H137" s="48"/>
      <c r="I137" s="48"/>
      <c r="J137" s="48"/>
      <c r="K137" s="48"/>
      <c r="L137" s="48"/>
      <c r="M137" s="48"/>
      <c r="N137" s="48"/>
      <c r="O137" s="48"/>
      <c r="P137" s="48"/>
      <c r="Q137" s="48">
        <v>94.9</v>
      </c>
      <c r="R137" s="48">
        <f t="shared" si="20"/>
        <v>0</v>
      </c>
      <c r="S137" s="48">
        <f t="shared" si="20"/>
        <v>0</v>
      </c>
      <c r="T137" s="48">
        <f t="shared" si="20"/>
        <v>0</v>
      </c>
      <c r="U137" s="48">
        <f t="shared" si="20"/>
        <v>0</v>
      </c>
      <c r="V137" s="48">
        <f t="shared" si="20"/>
        <v>0</v>
      </c>
      <c r="W137" s="48">
        <f t="shared" si="20"/>
        <v>0</v>
      </c>
      <c r="X137" s="48">
        <f t="shared" si="20"/>
        <v>0</v>
      </c>
      <c r="Y137" s="48">
        <f t="shared" si="20"/>
        <v>0</v>
      </c>
      <c r="Z137" s="48">
        <f t="shared" si="20"/>
        <v>0</v>
      </c>
      <c r="AA137" s="44">
        <v>94.8</v>
      </c>
      <c r="AB137" s="44">
        <f t="shared" si="18"/>
        <v>99.89462592202317</v>
      </c>
    </row>
    <row r="138" spans="1:28" s="12" customFormat="1" ht="76.5" customHeight="1">
      <c r="A138" s="15"/>
      <c r="B138" s="6" t="s">
        <v>159</v>
      </c>
      <c r="C138" s="8">
        <v>992</v>
      </c>
      <c r="D138" s="50" t="s">
        <v>16</v>
      </c>
      <c r="E138" s="50" t="s">
        <v>2</v>
      </c>
      <c r="F138" s="50" t="s">
        <v>146</v>
      </c>
      <c r="G138" s="50"/>
      <c r="H138" s="48">
        <v>876.5</v>
      </c>
      <c r="I138" s="48"/>
      <c r="J138" s="51"/>
      <c r="K138" s="48"/>
      <c r="L138" s="48"/>
      <c r="M138" s="48"/>
      <c r="N138" s="48"/>
      <c r="O138" s="48"/>
      <c r="P138" s="51"/>
      <c r="Q138" s="48">
        <v>94.9</v>
      </c>
      <c r="R138" s="48">
        <f t="shared" si="20"/>
        <v>0</v>
      </c>
      <c r="S138" s="48">
        <f t="shared" si="20"/>
        <v>0</v>
      </c>
      <c r="T138" s="48">
        <f t="shared" si="20"/>
        <v>0</v>
      </c>
      <c r="U138" s="48">
        <f t="shared" si="20"/>
        <v>0</v>
      </c>
      <c r="V138" s="48">
        <f t="shared" si="20"/>
        <v>0</v>
      </c>
      <c r="W138" s="48">
        <f t="shared" si="20"/>
        <v>0</v>
      </c>
      <c r="X138" s="48">
        <f t="shared" si="20"/>
        <v>0</v>
      </c>
      <c r="Y138" s="48">
        <f t="shared" si="20"/>
        <v>0</v>
      </c>
      <c r="Z138" s="48">
        <f t="shared" si="20"/>
        <v>0</v>
      </c>
      <c r="AA138" s="44">
        <v>94.8</v>
      </c>
      <c r="AB138" s="44">
        <f t="shared" si="18"/>
        <v>99.89462592202317</v>
      </c>
    </row>
    <row r="139" spans="1:28" s="12" customFormat="1" ht="37.5">
      <c r="A139" s="15"/>
      <c r="B139" s="6" t="s">
        <v>81</v>
      </c>
      <c r="C139" s="8">
        <v>992</v>
      </c>
      <c r="D139" s="50" t="s">
        <v>16</v>
      </c>
      <c r="E139" s="50" t="s">
        <v>2</v>
      </c>
      <c r="F139" s="50" t="s">
        <v>146</v>
      </c>
      <c r="G139" s="50" t="s">
        <v>61</v>
      </c>
      <c r="H139" s="48"/>
      <c r="I139" s="48"/>
      <c r="J139" s="51"/>
      <c r="K139" s="48"/>
      <c r="L139" s="48"/>
      <c r="M139" s="48"/>
      <c r="N139" s="48"/>
      <c r="O139" s="48"/>
      <c r="P139" s="51"/>
      <c r="Q139" s="48">
        <v>94.9</v>
      </c>
      <c r="R139" s="48"/>
      <c r="S139" s="48"/>
      <c r="T139" s="48"/>
      <c r="U139" s="48"/>
      <c r="V139" s="48"/>
      <c r="W139" s="48"/>
      <c r="X139" s="48"/>
      <c r="Y139" s="48"/>
      <c r="Z139" s="48"/>
      <c r="AA139" s="44">
        <v>94.8</v>
      </c>
      <c r="AB139" s="44">
        <f t="shared" si="18"/>
        <v>99.89462592202317</v>
      </c>
    </row>
    <row r="140" spans="1:28" s="12" customFormat="1" ht="18.75">
      <c r="A140" s="15"/>
      <c r="B140" s="31" t="s">
        <v>206</v>
      </c>
      <c r="C140" s="8">
        <v>992</v>
      </c>
      <c r="D140" s="50" t="s">
        <v>16</v>
      </c>
      <c r="E140" s="50" t="s">
        <v>15</v>
      </c>
      <c r="F140" s="50"/>
      <c r="G140" s="50"/>
      <c r="H140" s="48"/>
      <c r="I140" s="48"/>
      <c r="J140" s="51"/>
      <c r="K140" s="48"/>
      <c r="L140" s="48"/>
      <c r="M140" s="48"/>
      <c r="N140" s="48"/>
      <c r="O140" s="48"/>
      <c r="P140" s="51"/>
      <c r="Q140" s="44">
        <v>55</v>
      </c>
      <c r="R140" s="48"/>
      <c r="S140" s="48"/>
      <c r="T140" s="51"/>
      <c r="U140" s="48"/>
      <c r="V140" s="48"/>
      <c r="W140" s="48"/>
      <c r="X140" s="48"/>
      <c r="Y140" s="48"/>
      <c r="Z140" s="51"/>
      <c r="AA140" s="44">
        <v>50</v>
      </c>
      <c r="AB140" s="44">
        <f t="shared" si="18"/>
        <v>90.9090909090909</v>
      </c>
    </row>
    <row r="141" spans="1:28" s="12" customFormat="1" ht="75">
      <c r="A141" s="15"/>
      <c r="B141" s="74" t="s">
        <v>207</v>
      </c>
      <c r="C141" s="8">
        <v>992</v>
      </c>
      <c r="D141" s="50" t="s">
        <v>16</v>
      </c>
      <c r="E141" s="50" t="s">
        <v>15</v>
      </c>
      <c r="F141" s="76" t="s">
        <v>95</v>
      </c>
      <c r="G141" s="50"/>
      <c r="H141" s="48"/>
      <c r="I141" s="48"/>
      <c r="J141" s="51"/>
      <c r="K141" s="48"/>
      <c r="L141" s="48"/>
      <c r="M141" s="48"/>
      <c r="N141" s="48"/>
      <c r="O141" s="48"/>
      <c r="P141" s="51"/>
      <c r="Q141" s="44">
        <v>55</v>
      </c>
      <c r="R141" s="48"/>
      <c r="S141" s="48"/>
      <c r="T141" s="51"/>
      <c r="U141" s="48"/>
      <c r="V141" s="48"/>
      <c r="W141" s="48"/>
      <c r="X141" s="48"/>
      <c r="Y141" s="48"/>
      <c r="Z141" s="51"/>
      <c r="AA141" s="44">
        <v>50</v>
      </c>
      <c r="AB141" s="44">
        <f t="shared" si="18"/>
        <v>90.9090909090909</v>
      </c>
    </row>
    <row r="142" spans="1:28" s="12" customFormat="1" ht="37.5">
      <c r="A142" s="15"/>
      <c r="B142" s="74" t="s">
        <v>68</v>
      </c>
      <c r="C142" s="8">
        <v>992</v>
      </c>
      <c r="D142" s="50" t="s">
        <v>16</v>
      </c>
      <c r="E142" s="50" t="s">
        <v>15</v>
      </c>
      <c r="F142" s="76" t="s">
        <v>96</v>
      </c>
      <c r="G142" s="50"/>
      <c r="H142" s="48"/>
      <c r="I142" s="48"/>
      <c r="J142" s="51"/>
      <c r="K142" s="48"/>
      <c r="L142" s="48"/>
      <c r="M142" s="48"/>
      <c r="N142" s="48"/>
      <c r="O142" s="48"/>
      <c r="P142" s="51"/>
      <c r="Q142" s="44">
        <v>55</v>
      </c>
      <c r="R142" s="48"/>
      <c r="S142" s="48"/>
      <c r="T142" s="51"/>
      <c r="U142" s="48"/>
      <c r="V142" s="48"/>
      <c r="W142" s="48"/>
      <c r="X142" s="48"/>
      <c r="Y142" s="48"/>
      <c r="Z142" s="51"/>
      <c r="AA142" s="44">
        <v>50</v>
      </c>
      <c r="AB142" s="44">
        <f t="shared" si="18"/>
        <v>90.9090909090909</v>
      </c>
    </row>
    <row r="143" spans="1:28" s="12" customFormat="1" ht="56.25">
      <c r="A143" s="15"/>
      <c r="B143" s="74" t="s">
        <v>208</v>
      </c>
      <c r="C143" s="8">
        <v>992</v>
      </c>
      <c r="D143" s="50" t="s">
        <v>16</v>
      </c>
      <c r="E143" s="50" t="s">
        <v>15</v>
      </c>
      <c r="F143" s="76" t="s">
        <v>97</v>
      </c>
      <c r="G143" s="50"/>
      <c r="H143" s="48"/>
      <c r="I143" s="48"/>
      <c r="J143" s="51"/>
      <c r="K143" s="48"/>
      <c r="L143" s="48"/>
      <c r="M143" s="48"/>
      <c r="N143" s="48"/>
      <c r="O143" s="48"/>
      <c r="P143" s="51"/>
      <c r="Q143" s="44">
        <v>55</v>
      </c>
      <c r="R143" s="48"/>
      <c r="S143" s="48"/>
      <c r="T143" s="51"/>
      <c r="U143" s="48"/>
      <c r="V143" s="48"/>
      <c r="W143" s="48"/>
      <c r="X143" s="48"/>
      <c r="Y143" s="48"/>
      <c r="Z143" s="51"/>
      <c r="AA143" s="44">
        <v>50</v>
      </c>
      <c r="AB143" s="44">
        <f t="shared" si="18"/>
        <v>90.9090909090909</v>
      </c>
    </row>
    <row r="144" spans="1:28" s="12" customFormat="1" ht="93.75">
      <c r="A144" s="15"/>
      <c r="B144" s="74" t="s">
        <v>215</v>
      </c>
      <c r="C144" s="8">
        <v>992</v>
      </c>
      <c r="D144" s="50" t="s">
        <v>16</v>
      </c>
      <c r="E144" s="50" t="s">
        <v>15</v>
      </c>
      <c r="F144" s="76" t="s">
        <v>209</v>
      </c>
      <c r="G144" s="50"/>
      <c r="H144" s="48"/>
      <c r="I144" s="48"/>
      <c r="J144" s="51"/>
      <c r="K144" s="48"/>
      <c r="L144" s="48"/>
      <c r="M144" s="48"/>
      <c r="N144" s="48"/>
      <c r="O144" s="48"/>
      <c r="P144" s="51"/>
      <c r="Q144" s="44">
        <v>5</v>
      </c>
      <c r="R144" s="48"/>
      <c r="S144" s="48"/>
      <c r="T144" s="51"/>
      <c r="U144" s="48"/>
      <c r="V144" s="48"/>
      <c r="W144" s="48"/>
      <c r="X144" s="48"/>
      <c r="Y144" s="48"/>
      <c r="Z144" s="51"/>
      <c r="AA144" s="44">
        <v>0</v>
      </c>
      <c r="AB144" s="44">
        <f t="shared" si="18"/>
        <v>0</v>
      </c>
    </row>
    <row r="145" spans="1:28" s="12" customFormat="1" ht="37.5">
      <c r="A145" s="15"/>
      <c r="B145" s="31" t="s">
        <v>71</v>
      </c>
      <c r="C145" s="8">
        <v>992</v>
      </c>
      <c r="D145" s="50" t="s">
        <v>16</v>
      </c>
      <c r="E145" s="50" t="s">
        <v>15</v>
      </c>
      <c r="F145" s="76" t="s">
        <v>209</v>
      </c>
      <c r="G145" s="50" t="s">
        <v>61</v>
      </c>
      <c r="H145" s="48"/>
      <c r="I145" s="48"/>
      <c r="J145" s="51"/>
      <c r="K145" s="48"/>
      <c r="L145" s="48"/>
      <c r="M145" s="48"/>
      <c r="N145" s="48"/>
      <c r="O145" s="48"/>
      <c r="P145" s="51"/>
      <c r="Q145" s="44">
        <v>5</v>
      </c>
      <c r="R145" s="48"/>
      <c r="S145" s="48"/>
      <c r="T145" s="51"/>
      <c r="U145" s="48"/>
      <c r="V145" s="48"/>
      <c r="W145" s="48"/>
      <c r="X145" s="48"/>
      <c r="Y145" s="48"/>
      <c r="Z145" s="51"/>
      <c r="AA145" s="44">
        <v>0</v>
      </c>
      <c r="AB145" s="44">
        <f t="shared" si="18"/>
        <v>0</v>
      </c>
    </row>
    <row r="146" spans="1:28" s="12" customFormat="1" ht="56.25">
      <c r="A146" s="15"/>
      <c r="B146" s="31" t="s">
        <v>249</v>
      </c>
      <c r="C146" s="8">
        <v>992</v>
      </c>
      <c r="D146" s="50" t="s">
        <v>16</v>
      </c>
      <c r="E146" s="50" t="s">
        <v>15</v>
      </c>
      <c r="F146" s="76" t="s">
        <v>248</v>
      </c>
      <c r="G146" s="50"/>
      <c r="H146" s="48"/>
      <c r="I146" s="48"/>
      <c r="J146" s="51"/>
      <c r="K146" s="48"/>
      <c r="L146" s="48"/>
      <c r="M146" s="48"/>
      <c r="N146" s="48"/>
      <c r="O146" s="48"/>
      <c r="P146" s="51"/>
      <c r="Q146" s="44">
        <v>50</v>
      </c>
      <c r="R146" s="48"/>
      <c r="S146" s="48"/>
      <c r="T146" s="51"/>
      <c r="U146" s="48"/>
      <c r="V146" s="48"/>
      <c r="W146" s="48"/>
      <c r="X146" s="48"/>
      <c r="Y146" s="48"/>
      <c r="Z146" s="51"/>
      <c r="AA146" s="44">
        <v>50</v>
      </c>
      <c r="AB146" s="44">
        <f t="shared" si="18"/>
        <v>100</v>
      </c>
    </row>
    <row r="147" spans="1:28" s="12" customFormat="1" ht="37.5">
      <c r="A147" s="15"/>
      <c r="B147" s="31" t="s">
        <v>71</v>
      </c>
      <c r="C147" s="8">
        <v>992</v>
      </c>
      <c r="D147" s="50" t="s">
        <v>16</v>
      </c>
      <c r="E147" s="50" t="s">
        <v>15</v>
      </c>
      <c r="F147" s="76" t="s">
        <v>248</v>
      </c>
      <c r="G147" s="50" t="s">
        <v>61</v>
      </c>
      <c r="H147" s="48"/>
      <c r="I147" s="48"/>
      <c r="J147" s="51"/>
      <c r="K147" s="48"/>
      <c r="L147" s="48"/>
      <c r="M147" s="48"/>
      <c r="N147" s="48"/>
      <c r="O147" s="48"/>
      <c r="P147" s="51"/>
      <c r="Q147" s="44">
        <v>50</v>
      </c>
      <c r="R147" s="48"/>
      <c r="S147" s="48"/>
      <c r="T147" s="51"/>
      <c r="U147" s="48"/>
      <c r="V147" s="48"/>
      <c r="W147" s="48"/>
      <c r="X147" s="48"/>
      <c r="Y147" s="48"/>
      <c r="Z147" s="51"/>
      <c r="AA147" s="44">
        <v>50</v>
      </c>
      <c r="AB147" s="44">
        <f t="shared" si="18"/>
        <v>100</v>
      </c>
    </row>
    <row r="148" spans="1:28" s="12" customFormat="1" ht="18.75">
      <c r="A148" s="66" t="s">
        <v>45</v>
      </c>
      <c r="B148" s="58" t="s">
        <v>21</v>
      </c>
      <c r="C148" s="58">
        <v>992</v>
      </c>
      <c r="D148" s="59" t="s">
        <v>11</v>
      </c>
      <c r="E148" s="59" t="s">
        <v>3</v>
      </c>
      <c r="F148" s="59"/>
      <c r="G148" s="59"/>
      <c r="H148" s="60" t="e">
        <f>SUM(H149+#REF!)</f>
        <v>#REF!</v>
      </c>
      <c r="I148" s="60" t="e">
        <f>SUM(I149+#REF!)</f>
        <v>#REF!</v>
      </c>
      <c r="J148" s="60" t="e">
        <f>SUM(J149+#REF!)</f>
        <v>#REF!</v>
      </c>
      <c r="K148" s="60" t="e">
        <f>SUM(K149+#REF!)</f>
        <v>#REF!</v>
      </c>
      <c r="L148" s="60" t="e">
        <f>SUM(L149+#REF!)</f>
        <v>#REF!</v>
      </c>
      <c r="M148" s="60" t="e">
        <f>SUM(M149+#REF!)</f>
        <v>#REF!</v>
      </c>
      <c r="N148" s="60" t="e">
        <f>SUM(N149+#REF!)</f>
        <v>#REF!</v>
      </c>
      <c r="O148" s="60" t="e">
        <f>SUM(O149+#REF!)</f>
        <v>#REF!</v>
      </c>
      <c r="P148" s="60" t="e">
        <f>SUM(P149+#REF!)</f>
        <v>#REF!</v>
      </c>
      <c r="Q148" s="61">
        <v>31.7</v>
      </c>
      <c r="R148" s="60" t="e">
        <f>SUM(R149+#REF!)</f>
        <v>#REF!</v>
      </c>
      <c r="S148" s="60" t="e">
        <f>SUM(S149+#REF!)</f>
        <v>#REF!</v>
      </c>
      <c r="T148" s="60" t="e">
        <f>SUM(T149+#REF!)</f>
        <v>#REF!</v>
      </c>
      <c r="U148" s="60" t="e">
        <f>SUM(U149+#REF!)</f>
        <v>#REF!</v>
      </c>
      <c r="V148" s="60" t="e">
        <f>SUM(V149+#REF!)</f>
        <v>#REF!</v>
      </c>
      <c r="W148" s="60" t="e">
        <f>SUM(W149+#REF!)</f>
        <v>#REF!</v>
      </c>
      <c r="X148" s="60" t="e">
        <f>SUM(X149+#REF!)</f>
        <v>#REF!</v>
      </c>
      <c r="Y148" s="60" t="e">
        <f>SUM(Y149+#REF!)</f>
        <v>#REF!</v>
      </c>
      <c r="Z148" s="60" t="e">
        <f>SUM(Z149+#REF!)</f>
        <v>#REF!</v>
      </c>
      <c r="AA148" s="61">
        <v>31.6</v>
      </c>
      <c r="AB148" s="61">
        <f t="shared" si="18"/>
        <v>99.6845425867508</v>
      </c>
    </row>
    <row r="149" spans="1:28" s="12" customFormat="1" ht="18.75">
      <c r="A149" s="15"/>
      <c r="B149" s="30" t="s">
        <v>33</v>
      </c>
      <c r="C149" s="8">
        <v>992</v>
      </c>
      <c r="D149" s="50" t="s">
        <v>11</v>
      </c>
      <c r="E149" s="50" t="s">
        <v>2</v>
      </c>
      <c r="F149" s="50"/>
      <c r="G149" s="50"/>
      <c r="H149" s="48">
        <f aca="true" t="shared" si="22" ref="H149:P150">SUM(H150)</f>
        <v>0</v>
      </c>
      <c r="I149" s="48">
        <f t="shared" si="22"/>
        <v>17945.4</v>
      </c>
      <c r="J149" s="48">
        <f t="shared" si="22"/>
        <v>0</v>
      </c>
      <c r="K149" s="48">
        <f t="shared" si="22"/>
        <v>0</v>
      </c>
      <c r="L149" s="48">
        <f t="shared" si="22"/>
        <v>0</v>
      </c>
      <c r="M149" s="48">
        <f t="shared" si="22"/>
        <v>0</v>
      </c>
      <c r="N149" s="48">
        <f t="shared" si="22"/>
        <v>0</v>
      </c>
      <c r="O149" s="48">
        <f t="shared" si="22"/>
        <v>0</v>
      </c>
      <c r="P149" s="48">
        <f t="shared" si="22"/>
        <v>0</v>
      </c>
      <c r="Q149" s="44">
        <v>31.7</v>
      </c>
      <c r="R149" s="48" t="e">
        <f>SUM(R150+#REF!)</f>
        <v>#REF!</v>
      </c>
      <c r="S149" s="48" t="e">
        <f>SUM(S150+#REF!)</f>
        <v>#REF!</v>
      </c>
      <c r="T149" s="48" t="e">
        <f>SUM(T150+#REF!)</f>
        <v>#REF!</v>
      </c>
      <c r="U149" s="48" t="e">
        <f>SUM(U150+#REF!)</f>
        <v>#REF!</v>
      </c>
      <c r="V149" s="48" t="e">
        <f>SUM(V150+#REF!)</f>
        <v>#REF!</v>
      </c>
      <c r="W149" s="48" t="e">
        <f>SUM(W150+#REF!)</f>
        <v>#REF!</v>
      </c>
      <c r="X149" s="48" t="e">
        <f>SUM(X150+#REF!)</f>
        <v>#REF!</v>
      </c>
      <c r="Y149" s="48" t="e">
        <f>SUM(Y150+#REF!)</f>
        <v>#REF!</v>
      </c>
      <c r="Z149" s="48" t="e">
        <f>SUM(Z150+#REF!)</f>
        <v>#REF!</v>
      </c>
      <c r="AA149" s="44">
        <v>31.6</v>
      </c>
      <c r="AB149" s="44">
        <f t="shared" si="18"/>
        <v>99.6845425867508</v>
      </c>
    </row>
    <row r="150" spans="1:28" s="12" customFormat="1" ht="108" customHeight="1">
      <c r="A150" s="15"/>
      <c r="B150" s="6" t="s">
        <v>180</v>
      </c>
      <c r="C150" s="8">
        <v>992</v>
      </c>
      <c r="D150" s="50" t="s">
        <v>11</v>
      </c>
      <c r="E150" s="50" t="s">
        <v>2</v>
      </c>
      <c r="F150" s="50" t="s">
        <v>147</v>
      </c>
      <c r="G150" s="50"/>
      <c r="H150" s="48">
        <f t="shared" si="22"/>
        <v>0</v>
      </c>
      <c r="I150" s="48">
        <f t="shared" si="22"/>
        <v>17945.4</v>
      </c>
      <c r="J150" s="48">
        <f t="shared" si="22"/>
        <v>0</v>
      </c>
      <c r="K150" s="48">
        <f t="shared" si="22"/>
        <v>0</v>
      </c>
      <c r="L150" s="48">
        <f t="shared" si="22"/>
        <v>0</v>
      </c>
      <c r="M150" s="48">
        <f t="shared" si="22"/>
        <v>0</v>
      </c>
      <c r="N150" s="48">
        <f t="shared" si="22"/>
        <v>0</v>
      </c>
      <c r="O150" s="48">
        <f t="shared" si="22"/>
        <v>0</v>
      </c>
      <c r="P150" s="48">
        <f t="shared" si="22"/>
        <v>0</v>
      </c>
      <c r="Q150" s="44">
        <v>31.7</v>
      </c>
      <c r="R150" s="48" t="e">
        <f>SUM(R151+#REF!)</f>
        <v>#REF!</v>
      </c>
      <c r="S150" s="48" t="e">
        <f>SUM(S151+#REF!)</f>
        <v>#REF!</v>
      </c>
      <c r="T150" s="48" t="e">
        <f>SUM(T151+#REF!)</f>
        <v>#REF!</v>
      </c>
      <c r="U150" s="48" t="e">
        <f>SUM(U151+#REF!)</f>
        <v>#REF!</v>
      </c>
      <c r="V150" s="48" t="e">
        <f>SUM(V151+#REF!)</f>
        <v>#REF!</v>
      </c>
      <c r="W150" s="48" t="e">
        <f>SUM(W151+#REF!)</f>
        <v>#REF!</v>
      </c>
      <c r="X150" s="48" t="e">
        <f>SUM(X151+#REF!)</f>
        <v>#REF!</v>
      </c>
      <c r="Y150" s="48" t="e">
        <f>SUM(Y151+#REF!)</f>
        <v>#REF!</v>
      </c>
      <c r="Z150" s="48" t="e">
        <f>SUM(Z151+#REF!)</f>
        <v>#REF!</v>
      </c>
      <c r="AA150" s="44">
        <v>31.6</v>
      </c>
      <c r="AB150" s="44">
        <f t="shared" si="18"/>
        <v>99.6845425867508</v>
      </c>
    </row>
    <row r="151" spans="1:28" s="12" customFormat="1" ht="93.75">
      <c r="A151" s="15"/>
      <c r="B151" s="6" t="s">
        <v>181</v>
      </c>
      <c r="C151" s="8">
        <v>992</v>
      </c>
      <c r="D151" s="50" t="s">
        <v>11</v>
      </c>
      <c r="E151" s="50" t="s">
        <v>2</v>
      </c>
      <c r="F151" s="50" t="s">
        <v>148</v>
      </c>
      <c r="G151" s="50"/>
      <c r="H151" s="48">
        <f aca="true" t="shared" si="23" ref="H151:P151">SUM(H154)</f>
        <v>0</v>
      </c>
      <c r="I151" s="48">
        <f t="shared" si="23"/>
        <v>17945.4</v>
      </c>
      <c r="J151" s="48">
        <f t="shared" si="23"/>
        <v>0</v>
      </c>
      <c r="K151" s="48">
        <f t="shared" si="23"/>
        <v>0</v>
      </c>
      <c r="L151" s="48">
        <f t="shared" si="23"/>
        <v>0</v>
      </c>
      <c r="M151" s="48">
        <f t="shared" si="23"/>
        <v>0</v>
      </c>
      <c r="N151" s="48">
        <f t="shared" si="23"/>
        <v>0</v>
      </c>
      <c r="O151" s="48">
        <f t="shared" si="23"/>
        <v>0</v>
      </c>
      <c r="P151" s="48">
        <f t="shared" si="23"/>
        <v>0</v>
      </c>
      <c r="Q151" s="44">
        <v>31.7</v>
      </c>
      <c r="R151" s="48" t="e">
        <f>SUM(R152+#REF!)</f>
        <v>#REF!</v>
      </c>
      <c r="S151" s="48" t="e">
        <f>SUM(S152+#REF!)</f>
        <v>#REF!</v>
      </c>
      <c r="T151" s="48" t="e">
        <f>SUM(T152+#REF!)</f>
        <v>#REF!</v>
      </c>
      <c r="U151" s="48" t="e">
        <f>SUM(U152+#REF!)</f>
        <v>#REF!</v>
      </c>
      <c r="V151" s="48" t="e">
        <f>SUM(V152+#REF!)</f>
        <v>#REF!</v>
      </c>
      <c r="W151" s="48" t="e">
        <f>SUM(W152+#REF!)</f>
        <v>#REF!</v>
      </c>
      <c r="X151" s="48" t="e">
        <f>SUM(X152+#REF!)</f>
        <v>#REF!</v>
      </c>
      <c r="Y151" s="48" t="e">
        <f>SUM(Y152+#REF!)</f>
        <v>#REF!</v>
      </c>
      <c r="Z151" s="48" t="e">
        <f>SUM(Z152+#REF!)</f>
        <v>#REF!</v>
      </c>
      <c r="AA151" s="44">
        <v>31.6</v>
      </c>
      <c r="AB151" s="44">
        <f t="shared" si="18"/>
        <v>99.6845425867508</v>
      </c>
    </row>
    <row r="152" spans="1:28" s="12" customFormat="1" ht="75">
      <c r="A152" s="15"/>
      <c r="B152" s="6" t="s">
        <v>166</v>
      </c>
      <c r="C152" s="8">
        <v>992</v>
      </c>
      <c r="D152" s="50" t="s">
        <v>11</v>
      </c>
      <c r="E152" s="50" t="s">
        <v>2</v>
      </c>
      <c r="F152" s="50" t="s">
        <v>167</v>
      </c>
      <c r="G152" s="50"/>
      <c r="H152" s="48"/>
      <c r="I152" s="48"/>
      <c r="J152" s="48"/>
      <c r="K152" s="48"/>
      <c r="L152" s="48"/>
      <c r="M152" s="48"/>
      <c r="N152" s="48"/>
      <c r="O152" s="48"/>
      <c r="P152" s="48"/>
      <c r="Q152" s="44">
        <v>31.7</v>
      </c>
      <c r="R152" s="48" t="e">
        <f>SUM(R153+#REF!)</f>
        <v>#REF!</v>
      </c>
      <c r="S152" s="48" t="e">
        <f>SUM(S153+#REF!)</f>
        <v>#REF!</v>
      </c>
      <c r="T152" s="48" t="e">
        <f>SUM(T153+#REF!)</f>
        <v>#REF!</v>
      </c>
      <c r="U152" s="48" t="e">
        <f>SUM(U153+#REF!)</f>
        <v>#REF!</v>
      </c>
      <c r="V152" s="48" t="e">
        <f>SUM(V153+#REF!)</f>
        <v>#REF!</v>
      </c>
      <c r="W152" s="48" t="e">
        <f>SUM(W153+#REF!)</f>
        <v>#REF!</v>
      </c>
      <c r="X152" s="48" t="e">
        <f>SUM(X153+#REF!)</f>
        <v>#REF!</v>
      </c>
      <c r="Y152" s="48" t="e">
        <f>SUM(Y153+#REF!)</f>
        <v>#REF!</v>
      </c>
      <c r="Z152" s="48" t="e">
        <f>SUM(Z153+#REF!)</f>
        <v>#REF!</v>
      </c>
      <c r="AA152" s="44">
        <v>31.6</v>
      </c>
      <c r="AB152" s="44">
        <f t="shared" si="18"/>
        <v>99.6845425867508</v>
      </c>
    </row>
    <row r="153" spans="1:28" s="12" customFormat="1" ht="37.5">
      <c r="A153" s="15"/>
      <c r="B153" s="6" t="s">
        <v>34</v>
      </c>
      <c r="C153" s="8">
        <v>992</v>
      </c>
      <c r="D153" s="50" t="s">
        <v>11</v>
      </c>
      <c r="E153" s="50" t="s">
        <v>2</v>
      </c>
      <c r="F153" s="50" t="s">
        <v>149</v>
      </c>
      <c r="G153" s="50"/>
      <c r="H153" s="48"/>
      <c r="I153" s="48"/>
      <c r="J153" s="48"/>
      <c r="K153" s="48"/>
      <c r="L153" s="48"/>
      <c r="M153" s="48"/>
      <c r="N153" s="48"/>
      <c r="O153" s="48"/>
      <c r="P153" s="48"/>
      <c r="Q153" s="44">
        <v>31.7</v>
      </c>
      <c r="R153" s="48" t="e">
        <f>SUM(R154+#REF!)</f>
        <v>#REF!</v>
      </c>
      <c r="S153" s="48" t="e">
        <f>SUM(S154+#REF!)</f>
        <v>#REF!</v>
      </c>
      <c r="T153" s="48" t="e">
        <f>SUM(T154+#REF!)</f>
        <v>#REF!</v>
      </c>
      <c r="U153" s="48" t="e">
        <f>SUM(U154+#REF!)</f>
        <v>#REF!</v>
      </c>
      <c r="V153" s="48" t="e">
        <f>SUM(V154+#REF!)</f>
        <v>#REF!</v>
      </c>
      <c r="W153" s="48" t="e">
        <f>SUM(W154+#REF!)</f>
        <v>#REF!</v>
      </c>
      <c r="X153" s="48" t="e">
        <f>SUM(X154+#REF!)</f>
        <v>#REF!</v>
      </c>
      <c r="Y153" s="48" t="e">
        <f>SUM(Y154+#REF!)</f>
        <v>#REF!</v>
      </c>
      <c r="Z153" s="48" t="e">
        <f>SUM(Z154+#REF!)</f>
        <v>#REF!</v>
      </c>
      <c r="AA153" s="44">
        <v>31.6</v>
      </c>
      <c r="AB153" s="44">
        <f t="shared" si="18"/>
        <v>99.6845425867508</v>
      </c>
    </row>
    <row r="154" spans="1:28" s="12" customFormat="1" ht="37.5">
      <c r="A154" s="15"/>
      <c r="B154" s="6" t="s">
        <v>53</v>
      </c>
      <c r="C154" s="8">
        <v>992</v>
      </c>
      <c r="D154" s="50" t="s">
        <v>11</v>
      </c>
      <c r="E154" s="50" t="s">
        <v>2</v>
      </c>
      <c r="F154" s="50" t="s">
        <v>149</v>
      </c>
      <c r="G154" s="50" t="s">
        <v>54</v>
      </c>
      <c r="H154" s="51"/>
      <c r="I154" s="48">
        <v>17945.4</v>
      </c>
      <c r="J154" s="51"/>
      <c r="K154" s="48"/>
      <c r="L154" s="48"/>
      <c r="M154" s="48"/>
      <c r="N154" s="48"/>
      <c r="O154" s="48"/>
      <c r="P154" s="51"/>
      <c r="Q154" s="44">
        <v>31.7</v>
      </c>
      <c r="R154" s="48" t="e">
        <f>SUM(R155+#REF!)</f>
        <v>#REF!</v>
      </c>
      <c r="S154" s="48" t="e">
        <f>SUM(S155+#REF!)</f>
        <v>#REF!</v>
      </c>
      <c r="T154" s="48" t="e">
        <f>SUM(T155+#REF!)</f>
        <v>#REF!</v>
      </c>
      <c r="U154" s="48" t="e">
        <f>SUM(U155+#REF!)</f>
        <v>#REF!</v>
      </c>
      <c r="V154" s="48" t="e">
        <f>SUM(V155+#REF!)</f>
        <v>#REF!</v>
      </c>
      <c r="W154" s="48" t="e">
        <f>SUM(W155+#REF!)</f>
        <v>#REF!</v>
      </c>
      <c r="X154" s="48" t="e">
        <f>SUM(X155+#REF!)</f>
        <v>#REF!</v>
      </c>
      <c r="Y154" s="48" t="e">
        <f>SUM(Y155+#REF!)</f>
        <v>#REF!</v>
      </c>
      <c r="Z154" s="48" t="e">
        <f>SUM(Z155+#REF!)</f>
        <v>#REF!</v>
      </c>
      <c r="AA154" s="44">
        <v>31.6</v>
      </c>
      <c r="AB154" s="44">
        <f t="shared" si="18"/>
        <v>99.6845425867508</v>
      </c>
    </row>
    <row r="155" spans="1:28" s="12" customFormat="1" ht="18.75">
      <c r="A155" s="66" t="s">
        <v>46</v>
      </c>
      <c r="B155" s="58" t="s">
        <v>66</v>
      </c>
      <c r="C155" s="58">
        <v>992</v>
      </c>
      <c r="D155" s="59" t="s">
        <v>24</v>
      </c>
      <c r="E155" s="59" t="s">
        <v>3</v>
      </c>
      <c r="F155" s="59"/>
      <c r="G155" s="59"/>
      <c r="H155" s="63"/>
      <c r="I155" s="60"/>
      <c r="J155" s="63"/>
      <c r="K155" s="60"/>
      <c r="L155" s="60"/>
      <c r="M155" s="60"/>
      <c r="N155" s="60"/>
      <c r="O155" s="60"/>
      <c r="P155" s="63"/>
      <c r="Q155" s="61">
        <v>76.1</v>
      </c>
      <c r="R155" s="63"/>
      <c r="S155" s="60"/>
      <c r="T155" s="63"/>
      <c r="U155" s="60"/>
      <c r="V155" s="60"/>
      <c r="W155" s="60"/>
      <c r="X155" s="60"/>
      <c r="Y155" s="60"/>
      <c r="Z155" s="63"/>
      <c r="AA155" s="61">
        <v>72.1</v>
      </c>
      <c r="AB155" s="61">
        <f t="shared" si="18"/>
        <v>94.7437582128778</v>
      </c>
    </row>
    <row r="156" spans="1:28" s="12" customFormat="1" ht="37.5">
      <c r="A156" s="15"/>
      <c r="B156" s="6" t="s">
        <v>67</v>
      </c>
      <c r="C156" s="8">
        <v>992</v>
      </c>
      <c r="D156" s="50" t="s">
        <v>24</v>
      </c>
      <c r="E156" s="50" t="s">
        <v>5</v>
      </c>
      <c r="F156" s="50"/>
      <c r="G156" s="50"/>
      <c r="H156" s="51"/>
      <c r="I156" s="48"/>
      <c r="J156" s="51"/>
      <c r="K156" s="48"/>
      <c r="L156" s="48"/>
      <c r="M156" s="48"/>
      <c r="N156" s="48"/>
      <c r="O156" s="48"/>
      <c r="P156" s="51"/>
      <c r="Q156" s="44">
        <v>76.1</v>
      </c>
      <c r="R156" s="51"/>
      <c r="S156" s="48"/>
      <c r="T156" s="51"/>
      <c r="U156" s="48"/>
      <c r="V156" s="48"/>
      <c r="W156" s="48"/>
      <c r="X156" s="48"/>
      <c r="Y156" s="48"/>
      <c r="Z156" s="51"/>
      <c r="AA156" s="44">
        <v>72.1</v>
      </c>
      <c r="AB156" s="44">
        <f t="shared" si="18"/>
        <v>94.7437582128778</v>
      </c>
    </row>
    <row r="157" spans="1:28" s="12" customFormat="1" ht="37.5">
      <c r="A157" s="15"/>
      <c r="B157" s="6" t="s">
        <v>150</v>
      </c>
      <c r="C157" s="8">
        <v>992</v>
      </c>
      <c r="D157" s="50" t="s">
        <v>24</v>
      </c>
      <c r="E157" s="50" t="s">
        <v>5</v>
      </c>
      <c r="F157" s="50" t="s">
        <v>85</v>
      </c>
      <c r="G157" s="50"/>
      <c r="H157" s="51"/>
      <c r="I157" s="48"/>
      <c r="J157" s="51"/>
      <c r="K157" s="48"/>
      <c r="L157" s="48"/>
      <c r="M157" s="48"/>
      <c r="N157" s="48"/>
      <c r="O157" s="48"/>
      <c r="P157" s="51"/>
      <c r="Q157" s="44">
        <v>76.1</v>
      </c>
      <c r="R157" s="51"/>
      <c r="S157" s="48"/>
      <c r="T157" s="51"/>
      <c r="U157" s="48"/>
      <c r="V157" s="48"/>
      <c r="W157" s="48"/>
      <c r="X157" s="48"/>
      <c r="Y157" s="48"/>
      <c r="Z157" s="51"/>
      <c r="AA157" s="44">
        <v>72.1</v>
      </c>
      <c r="AB157" s="44">
        <f>AA157/Q157*100</f>
        <v>94.7437582128778</v>
      </c>
    </row>
    <row r="158" spans="1:28" s="12" customFormat="1" ht="56.25">
      <c r="A158" s="15"/>
      <c r="B158" s="67" t="s">
        <v>77</v>
      </c>
      <c r="C158" s="8">
        <v>992</v>
      </c>
      <c r="D158" s="50" t="s">
        <v>24</v>
      </c>
      <c r="E158" s="50" t="s">
        <v>5</v>
      </c>
      <c r="F158" s="50" t="s">
        <v>151</v>
      </c>
      <c r="G158" s="50"/>
      <c r="H158" s="51"/>
      <c r="I158" s="48"/>
      <c r="J158" s="51"/>
      <c r="K158" s="48"/>
      <c r="L158" s="48"/>
      <c r="M158" s="48"/>
      <c r="N158" s="48"/>
      <c r="O158" s="48"/>
      <c r="P158" s="51"/>
      <c r="Q158" s="44">
        <v>76.1</v>
      </c>
      <c r="R158" s="51"/>
      <c r="S158" s="48"/>
      <c r="T158" s="51"/>
      <c r="U158" s="48"/>
      <c r="V158" s="48"/>
      <c r="W158" s="48"/>
      <c r="X158" s="48"/>
      <c r="Y158" s="48"/>
      <c r="Z158" s="51"/>
      <c r="AA158" s="44">
        <v>72.1</v>
      </c>
      <c r="AB158" s="44">
        <f t="shared" si="18"/>
        <v>94.7437582128778</v>
      </c>
    </row>
    <row r="159" spans="1:28" s="12" customFormat="1" ht="55.5" customHeight="1">
      <c r="A159" s="15"/>
      <c r="B159" s="67" t="s">
        <v>78</v>
      </c>
      <c r="C159" s="8">
        <v>992</v>
      </c>
      <c r="D159" s="50" t="s">
        <v>24</v>
      </c>
      <c r="E159" s="50" t="s">
        <v>5</v>
      </c>
      <c r="F159" s="50" t="s">
        <v>152</v>
      </c>
      <c r="G159" s="50"/>
      <c r="H159" s="51"/>
      <c r="I159" s="48"/>
      <c r="J159" s="51"/>
      <c r="K159" s="48"/>
      <c r="L159" s="48"/>
      <c r="M159" s="48"/>
      <c r="N159" s="48"/>
      <c r="O159" s="48"/>
      <c r="P159" s="51"/>
      <c r="Q159" s="44">
        <v>76.1</v>
      </c>
      <c r="R159" s="51"/>
      <c r="S159" s="48"/>
      <c r="T159" s="51"/>
      <c r="U159" s="48"/>
      <c r="V159" s="48"/>
      <c r="W159" s="48"/>
      <c r="X159" s="48"/>
      <c r="Y159" s="48"/>
      <c r="Z159" s="51"/>
      <c r="AA159" s="44">
        <v>72.1</v>
      </c>
      <c r="AB159" s="44">
        <f t="shared" si="18"/>
        <v>94.7437582128778</v>
      </c>
    </row>
    <row r="160" spans="1:28" s="12" customFormat="1" ht="55.5" customHeight="1">
      <c r="A160" s="15"/>
      <c r="B160" s="67" t="s">
        <v>53</v>
      </c>
      <c r="C160" s="8">
        <v>992</v>
      </c>
      <c r="D160" s="50" t="s">
        <v>24</v>
      </c>
      <c r="E160" s="50" t="s">
        <v>5</v>
      </c>
      <c r="F160" s="50" t="s">
        <v>152</v>
      </c>
      <c r="G160" s="50" t="s">
        <v>54</v>
      </c>
      <c r="H160" s="51"/>
      <c r="I160" s="48"/>
      <c r="J160" s="51"/>
      <c r="K160" s="48"/>
      <c r="L160" s="48"/>
      <c r="M160" s="48"/>
      <c r="N160" s="48"/>
      <c r="O160" s="48"/>
      <c r="P160" s="51"/>
      <c r="Q160" s="44">
        <v>76.1</v>
      </c>
      <c r="R160" s="51"/>
      <c r="S160" s="48"/>
      <c r="T160" s="51"/>
      <c r="U160" s="48"/>
      <c r="V160" s="48"/>
      <c r="W160" s="48"/>
      <c r="X160" s="48"/>
      <c r="Y160" s="48"/>
      <c r="Z160" s="51"/>
      <c r="AA160" s="44">
        <v>72.1</v>
      </c>
      <c r="AB160" s="44">
        <f aca="true" t="shared" si="24" ref="AB160:AB166">AA160/Q160*100</f>
        <v>94.7437582128778</v>
      </c>
    </row>
    <row r="161" spans="1:28" s="12" customFormat="1" ht="42" customHeight="1">
      <c r="A161" s="66" t="s">
        <v>47</v>
      </c>
      <c r="B161" s="79" t="s">
        <v>221</v>
      </c>
      <c r="C161" s="58">
        <v>992</v>
      </c>
      <c r="D161" s="59" t="s">
        <v>31</v>
      </c>
      <c r="E161" s="59" t="s">
        <v>3</v>
      </c>
      <c r="F161" s="59"/>
      <c r="G161" s="59"/>
      <c r="H161" s="63"/>
      <c r="I161" s="60"/>
      <c r="J161" s="63"/>
      <c r="K161" s="60"/>
      <c r="L161" s="60"/>
      <c r="M161" s="60"/>
      <c r="N161" s="60"/>
      <c r="O161" s="60"/>
      <c r="P161" s="63"/>
      <c r="Q161" s="61">
        <v>1.2</v>
      </c>
      <c r="R161" s="63"/>
      <c r="S161" s="60"/>
      <c r="T161" s="63"/>
      <c r="U161" s="60"/>
      <c r="V161" s="60"/>
      <c r="W161" s="60"/>
      <c r="X161" s="60"/>
      <c r="Y161" s="60"/>
      <c r="Z161" s="63"/>
      <c r="AA161" s="61">
        <v>1.2</v>
      </c>
      <c r="AB161" s="61">
        <f t="shared" si="24"/>
        <v>100</v>
      </c>
    </row>
    <row r="162" spans="1:28" s="12" customFormat="1" ht="37.5" customHeight="1">
      <c r="A162" s="15"/>
      <c r="B162" s="78" t="s">
        <v>217</v>
      </c>
      <c r="C162" s="8">
        <v>992</v>
      </c>
      <c r="D162" s="50" t="s">
        <v>31</v>
      </c>
      <c r="E162" s="50" t="s">
        <v>2</v>
      </c>
      <c r="F162" s="50"/>
      <c r="G162" s="50"/>
      <c r="H162" s="51"/>
      <c r="I162" s="48"/>
      <c r="J162" s="51"/>
      <c r="K162" s="48"/>
      <c r="L162" s="48"/>
      <c r="M162" s="48"/>
      <c r="N162" s="48"/>
      <c r="O162" s="48"/>
      <c r="P162" s="51"/>
      <c r="Q162" s="44">
        <v>1.2</v>
      </c>
      <c r="R162" s="51"/>
      <c r="S162" s="48"/>
      <c r="T162" s="51"/>
      <c r="U162" s="48"/>
      <c r="V162" s="48"/>
      <c r="W162" s="48"/>
      <c r="X162" s="48"/>
      <c r="Y162" s="48"/>
      <c r="Z162" s="51"/>
      <c r="AA162" s="44">
        <v>1.2</v>
      </c>
      <c r="AB162" s="44">
        <f t="shared" si="24"/>
        <v>100</v>
      </c>
    </row>
    <row r="163" spans="1:28" s="12" customFormat="1" ht="21.75" customHeight="1">
      <c r="A163" s="15"/>
      <c r="B163" s="78" t="s">
        <v>218</v>
      </c>
      <c r="C163" s="8">
        <v>992</v>
      </c>
      <c r="D163" s="50" t="s">
        <v>31</v>
      </c>
      <c r="E163" s="50" t="s">
        <v>2</v>
      </c>
      <c r="F163" s="50" t="s">
        <v>85</v>
      </c>
      <c r="G163" s="50"/>
      <c r="H163" s="51"/>
      <c r="I163" s="48"/>
      <c r="J163" s="51"/>
      <c r="K163" s="48"/>
      <c r="L163" s="48"/>
      <c r="M163" s="48"/>
      <c r="N163" s="48"/>
      <c r="O163" s="48"/>
      <c r="P163" s="51"/>
      <c r="Q163" s="44">
        <v>1.2</v>
      </c>
      <c r="R163" s="51"/>
      <c r="S163" s="48"/>
      <c r="T163" s="51"/>
      <c r="U163" s="48"/>
      <c r="V163" s="48"/>
      <c r="W163" s="48"/>
      <c r="X163" s="48"/>
      <c r="Y163" s="48"/>
      <c r="Z163" s="51"/>
      <c r="AA163" s="44">
        <v>1.2</v>
      </c>
      <c r="AB163" s="44">
        <f t="shared" si="24"/>
        <v>100</v>
      </c>
    </row>
    <row r="164" spans="1:28" s="12" customFormat="1" ht="21" customHeight="1">
      <c r="A164" s="15"/>
      <c r="B164" s="78" t="s">
        <v>219</v>
      </c>
      <c r="C164" s="8">
        <v>992</v>
      </c>
      <c r="D164" s="50" t="s">
        <v>31</v>
      </c>
      <c r="E164" s="50" t="s">
        <v>2</v>
      </c>
      <c r="F164" s="50" t="s">
        <v>223</v>
      </c>
      <c r="G164" s="50"/>
      <c r="H164" s="51"/>
      <c r="I164" s="48"/>
      <c r="J164" s="51"/>
      <c r="K164" s="48"/>
      <c r="L164" s="48"/>
      <c r="M164" s="48"/>
      <c r="N164" s="48"/>
      <c r="O164" s="48"/>
      <c r="P164" s="51"/>
      <c r="Q164" s="44">
        <v>1.2</v>
      </c>
      <c r="R164" s="51"/>
      <c r="S164" s="48"/>
      <c r="T164" s="51"/>
      <c r="U164" s="48"/>
      <c r="V164" s="48"/>
      <c r="W164" s="48"/>
      <c r="X164" s="48"/>
      <c r="Y164" s="48"/>
      <c r="Z164" s="51"/>
      <c r="AA164" s="44">
        <v>1.2</v>
      </c>
      <c r="AB164" s="44">
        <f t="shared" si="24"/>
        <v>100</v>
      </c>
    </row>
    <row r="165" spans="1:28" s="12" customFormat="1" ht="29.25" customHeight="1">
      <c r="A165" s="15"/>
      <c r="B165" s="78" t="s">
        <v>220</v>
      </c>
      <c r="C165" s="8">
        <v>992</v>
      </c>
      <c r="D165" s="50" t="s">
        <v>31</v>
      </c>
      <c r="E165" s="50" t="s">
        <v>2</v>
      </c>
      <c r="F165" s="50" t="s">
        <v>224</v>
      </c>
      <c r="G165" s="50"/>
      <c r="H165" s="51"/>
      <c r="I165" s="48"/>
      <c r="J165" s="51"/>
      <c r="K165" s="48"/>
      <c r="L165" s="48"/>
      <c r="M165" s="48"/>
      <c r="N165" s="48"/>
      <c r="O165" s="48"/>
      <c r="P165" s="51"/>
      <c r="Q165" s="44">
        <v>1.2</v>
      </c>
      <c r="R165" s="51"/>
      <c r="S165" s="48"/>
      <c r="T165" s="51"/>
      <c r="U165" s="48"/>
      <c r="V165" s="48"/>
      <c r="W165" s="48"/>
      <c r="X165" s="48"/>
      <c r="Y165" s="48"/>
      <c r="Z165" s="51"/>
      <c r="AA165" s="44">
        <v>1.2</v>
      </c>
      <c r="AB165" s="44">
        <f t="shared" si="24"/>
        <v>100</v>
      </c>
    </row>
    <row r="166" spans="1:28" s="12" customFormat="1" ht="41.25" customHeight="1">
      <c r="A166" s="15"/>
      <c r="B166" s="78" t="s">
        <v>221</v>
      </c>
      <c r="C166" s="8">
        <v>992</v>
      </c>
      <c r="D166" s="50" t="s">
        <v>31</v>
      </c>
      <c r="E166" s="50" t="s">
        <v>2</v>
      </c>
      <c r="F166" s="50" t="s">
        <v>224</v>
      </c>
      <c r="G166" s="50" t="s">
        <v>225</v>
      </c>
      <c r="H166" s="51"/>
      <c r="I166" s="48"/>
      <c r="J166" s="51"/>
      <c r="K166" s="48"/>
      <c r="L166" s="48"/>
      <c r="M166" s="48"/>
      <c r="N166" s="48"/>
      <c r="O166" s="48"/>
      <c r="P166" s="51"/>
      <c r="Q166" s="44">
        <v>1.2</v>
      </c>
      <c r="R166" s="51"/>
      <c r="S166" s="48"/>
      <c r="T166" s="51"/>
      <c r="U166" s="48"/>
      <c r="V166" s="48"/>
      <c r="W166" s="48"/>
      <c r="X166" s="48"/>
      <c r="Y166" s="48"/>
      <c r="Z166" s="51"/>
      <c r="AA166" s="44">
        <v>1.2</v>
      </c>
      <c r="AB166" s="44">
        <f t="shared" si="24"/>
        <v>100</v>
      </c>
    </row>
    <row r="167" spans="1:28" s="23" customFormat="1" ht="18" customHeight="1">
      <c r="A167" s="26"/>
      <c r="B167" s="34"/>
      <c r="C167" s="34"/>
      <c r="D167" s="35"/>
      <c r="E167" s="35"/>
      <c r="F167" s="35"/>
      <c r="G167" s="35"/>
      <c r="H167" s="36"/>
      <c r="I167" s="37"/>
      <c r="J167" s="36"/>
      <c r="K167" s="38"/>
      <c r="L167" s="38"/>
      <c r="M167" s="38"/>
      <c r="N167" s="38"/>
      <c r="O167" s="38"/>
      <c r="P167" s="36"/>
      <c r="Q167" s="39"/>
      <c r="R167" s="40"/>
      <c r="S167" s="26"/>
      <c r="T167" s="40"/>
      <c r="U167" s="41"/>
      <c r="V167" s="41"/>
      <c r="W167" s="41"/>
      <c r="X167" s="41"/>
      <c r="Y167" s="41"/>
      <c r="Z167" s="40"/>
      <c r="AA167" s="17"/>
      <c r="AB167" s="42"/>
    </row>
    <row r="168" spans="2:28" s="24" customFormat="1" ht="63" customHeight="1">
      <c r="B168" s="27" t="s">
        <v>168</v>
      </c>
      <c r="C168" s="27"/>
      <c r="D168" s="25"/>
      <c r="E168" s="25"/>
      <c r="F168" s="25"/>
      <c r="G168" s="25"/>
      <c r="K168" s="26"/>
      <c r="L168" s="26"/>
      <c r="M168" s="26"/>
      <c r="N168" s="26"/>
      <c r="O168" s="26"/>
      <c r="Q168" s="26"/>
      <c r="AA168" s="86" t="s">
        <v>169</v>
      </c>
      <c r="AB168" s="86"/>
    </row>
    <row r="169" spans="4:17" s="24" customFormat="1" ht="18.75">
      <c r="D169" s="25"/>
      <c r="E169" s="25"/>
      <c r="K169" s="26"/>
      <c r="L169" s="26"/>
      <c r="M169" s="26"/>
      <c r="N169" s="26"/>
      <c r="O169" s="26"/>
      <c r="Q169" s="26"/>
    </row>
    <row r="170" spans="4:17" s="24" customFormat="1" ht="18.75">
      <c r="D170" s="25"/>
      <c r="E170" s="25"/>
      <c r="F170" s="25"/>
      <c r="G170" s="25"/>
      <c r="K170" s="26"/>
      <c r="L170" s="26"/>
      <c r="M170" s="26"/>
      <c r="N170" s="26"/>
      <c r="O170" s="26"/>
      <c r="Q170" s="26"/>
    </row>
    <row r="171" spans="4:17" s="24" customFormat="1" ht="18.75">
      <c r="D171" s="25"/>
      <c r="E171" s="25"/>
      <c r="F171" s="25"/>
      <c r="G171" s="25"/>
      <c r="K171" s="26"/>
      <c r="L171" s="26"/>
      <c r="M171" s="26"/>
      <c r="N171" s="26"/>
      <c r="O171" s="26"/>
      <c r="Q171" s="26"/>
    </row>
    <row r="172" spans="4:17" s="24" customFormat="1" ht="18.75">
      <c r="D172" s="25"/>
      <c r="E172" s="25"/>
      <c r="F172" s="25"/>
      <c r="G172" s="25"/>
      <c r="K172" s="26"/>
      <c r="L172" s="26"/>
      <c r="M172" s="26"/>
      <c r="N172" s="26"/>
      <c r="O172" s="26"/>
      <c r="Q172" s="26"/>
    </row>
    <row r="173" spans="4:17" s="24" customFormat="1" ht="18.75">
      <c r="D173" s="25"/>
      <c r="E173" s="25"/>
      <c r="F173" s="25"/>
      <c r="G173" s="25"/>
      <c r="K173" s="26"/>
      <c r="L173" s="26"/>
      <c r="M173" s="26"/>
      <c r="N173" s="26"/>
      <c r="O173" s="26"/>
      <c r="Q173" s="26"/>
    </row>
    <row r="174" spans="4:17" s="24" customFormat="1" ht="18.75">
      <c r="D174" s="25"/>
      <c r="E174" s="25"/>
      <c r="F174" s="25"/>
      <c r="G174" s="25"/>
      <c r="K174" s="26"/>
      <c r="L174" s="26"/>
      <c r="M174" s="26"/>
      <c r="N174" s="26"/>
      <c r="O174" s="26"/>
      <c r="Q174" s="26"/>
    </row>
    <row r="175" spans="4:17" s="24" customFormat="1" ht="18.75">
      <c r="D175" s="25"/>
      <c r="E175" s="25"/>
      <c r="F175" s="25"/>
      <c r="G175" s="25"/>
      <c r="K175" s="26"/>
      <c r="L175" s="26"/>
      <c r="M175" s="26"/>
      <c r="N175" s="26"/>
      <c r="O175" s="26"/>
      <c r="Q175" s="26"/>
    </row>
    <row r="176" spans="4:17" s="24" customFormat="1" ht="18.75">
      <c r="D176" s="25"/>
      <c r="E176" s="25"/>
      <c r="F176" s="25"/>
      <c r="G176" s="25"/>
      <c r="K176" s="26"/>
      <c r="L176" s="26"/>
      <c r="M176" s="26"/>
      <c r="N176" s="26"/>
      <c r="O176" s="26"/>
      <c r="Q176" s="26"/>
    </row>
    <row r="177" spans="4:17" s="24" customFormat="1" ht="18.75">
      <c r="D177" s="25"/>
      <c r="E177" s="25"/>
      <c r="F177" s="25"/>
      <c r="G177" s="25"/>
      <c r="K177" s="26"/>
      <c r="L177" s="26"/>
      <c r="M177" s="26"/>
      <c r="N177" s="26"/>
      <c r="O177" s="26"/>
      <c r="Q177" s="26"/>
    </row>
    <row r="178" spans="4:17" s="24" customFormat="1" ht="18.75">
      <c r="D178" s="25"/>
      <c r="E178" s="25"/>
      <c r="F178" s="25"/>
      <c r="G178" s="25"/>
      <c r="K178" s="26"/>
      <c r="L178" s="26"/>
      <c r="M178" s="26"/>
      <c r="N178" s="26"/>
      <c r="O178" s="26"/>
      <c r="Q178" s="26"/>
    </row>
    <row r="179" spans="4:17" s="24" customFormat="1" ht="18.75">
      <c r="D179" s="25"/>
      <c r="E179" s="25"/>
      <c r="F179" s="25"/>
      <c r="G179" s="25"/>
      <c r="K179" s="26"/>
      <c r="L179" s="26"/>
      <c r="M179" s="26"/>
      <c r="N179" s="26"/>
      <c r="O179" s="26"/>
      <c r="Q179" s="26"/>
    </row>
    <row r="180" spans="4:17" s="24" customFormat="1" ht="18.75">
      <c r="D180" s="25"/>
      <c r="E180" s="25"/>
      <c r="F180" s="25"/>
      <c r="G180" s="25"/>
      <c r="K180" s="26"/>
      <c r="L180" s="26"/>
      <c r="M180" s="26"/>
      <c r="N180" s="26"/>
      <c r="O180" s="26"/>
      <c r="Q180" s="26"/>
    </row>
    <row r="181" spans="4:17" s="24" customFormat="1" ht="18.75">
      <c r="D181" s="25"/>
      <c r="E181" s="25"/>
      <c r="F181" s="25"/>
      <c r="G181" s="25"/>
      <c r="K181" s="26"/>
      <c r="L181" s="26"/>
      <c r="M181" s="26"/>
      <c r="N181" s="26"/>
      <c r="O181" s="26"/>
      <c r="Q181" s="26"/>
    </row>
    <row r="182" spans="4:17" s="24" customFormat="1" ht="18.75">
      <c r="D182" s="25"/>
      <c r="E182" s="25"/>
      <c r="F182" s="25"/>
      <c r="G182" s="25"/>
      <c r="K182" s="26"/>
      <c r="L182" s="26"/>
      <c r="M182" s="26"/>
      <c r="N182" s="26"/>
      <c r="O182" s="26"/>
      <c r="Q182" s="26"/>
    </row>
    <row r="183" spans="4:17" s="24" customFormat="1" ht="18.75">
      <c r="D183" s="25"/>
      <c r="E183" s="25"/>
      <c r="F183" s="25"/>
      <c r="G183" s="25"/>
      <c r="K183" s="26"/>
      <c r="L183" s="26"/>
      <c r="M183" s="26"/>
      <c r="N183" s="26"/>
      <c r="O183" s="26"/>
      <c r="Q183" s="26"/>
    </row>
    <row r="184" spans="4:17" s="24" customFormat="1" ht="18.75">
      <c r="D184" s="25"/>
      <c r="E184" s="25"/>
      <c r="F184" s="25"/>
      <c r="G184" s="25"/>
      <c r="K184" s="26"/>
      <c r="L184" s="26"/>
      <c r="M184" s="26"/>
      <c r="N184" s="26"/>
      <c r="O184" s="26"/>
      <c r="Q184" s="26"/>
    </row>
    <row r="185" spans="4:17" s="24" customFormat="1" ht="18.75">
      <c r="D185" s="25"/>
      <c r="E185" s="25"/>
      <c r="F185" s="25"/>
      <c r="G185" s="25"/>
      <c r="K185" s="26"/>
      <c r="L185" s="26"/>
      <c r="M185" s="26"/>
      <c r="N185" s="26"/>
      <c r="O185" s="26"/>
      <c r="Q185" s="26"/>
    </row>
    <row r="186" spans="4:17" s="24" customFormat="1" ht="18.75">
      <c r="D186" s="25"/>
      <c r="E186" s="25"/>
      <c r="F186" s="25"/>
      <c r="G186" s="25"/>
      <c r="K186" s="26"/>
      <c r="L186" s="26"/>
      <c r="M186" s="26"/>
      <c r="N186" s="26"/>
      <c r="O186" s="26"/>
      <c r="Q186" s="26"/>
    </row>
    <row r="187" spans="4:17" s="24" customFormat="1" ht="18.75">
      <c r="D187" s="25"/>
      <c r="E187" s="25"/>
      <c r="F187" s="25"/>
      <c r="G187" s="25"/>
      <c r="K187" s="26"/>
      <c r="L187" s="26"/>
      <c r="M187" s="26"/>
      <c r="N187" s="26"/>
      <c r="O187" s="26"/>
      <c r="Q187" s="26"/>
    </row>
    <row r="188" spans="4:17" s="24" customFormat="1" ht="18.75"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4:17" s="24" customFormat="1" ht="18.75"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11:17" s="24" customFormat="1" ht="18.75">
      <c r="K1518" s="26"/>
      <c r="L1518" s="26"/>
      <c r="M1518" s="26"/>
      <c r="N1518" s="26"/>
      <c r="O1518" s="26"/>
      <c r="Q1518" s="26"/>
    </row>
    <row r="1519" spans="11:17" s="24" customFormat="1" ht="18.75">
      <c r="K1519" s="26"/>
      <c r="L1519" s="26"/>
      <c r="M1519" s="26"/>
      <c r="N1519" s="26"/>
      <c r="O1519" s="26"/>
      <c r="Q1519" s="26"/>
    </row>
    <row r="1520" spans="11:17" s="24" customFormat="1" ht="18.75">
      <c r="K1520" s="26"/>
      <c r="L1520" s="26"/>
      <c r="M1520" s="26"/>
      <c r="N1520" s="26"/>
      <c r="O1520" s="26"/>
      <c r="Q1520" s="26"/>
    </row>
    <row r="1521" spans="11:17" s="24" customFormat="1" ht="18.75">
      <c r="K1521" s="26"/>
      <c r="L1521" s="26"/>
      <c r="M1521" s="26"/>
      <c r="N1521" s="26"/>
      <c r="O1521" s="26"/>
      <c r="Q1521" s="26"/>
    </row>
    <row r="1522" spans="11:17" s="24" customFormat="1" ht="18.75">
      <c r="K1522" s="26"/>
      <c r="L1522" s="26"/>
      <c r="M1522" s="26"/>
      <c r="N1522" s="26"/>
      <c r="O1522" s="26"/>
      <c r="Q1522" s="26"/>
    </row>
    <row r="1523" spans="11:17" s="24" customFormat="1" ht="18.75">
      <c r="K1523" s="26"/>
      <c r="L1523" s="26"/>
      <c r="M1523" s="26"/>
      <c r="N1523" s="26"/>
      <c r="O1523" s="26"/>
      <c r="Q1523" s="26"/>
    </row>
    <row r="1524" spans="11:17" s="24" customFormat="1" ht="18.75">
      <c r="K1524" s="26"/>
      <c r="L1524" s="26"/>
      <c r="M1524" s="26"/>
      <c r="N1524" s="26"/>
      <c r="O1524" s="26"/>
      <c r="Q1524" s="26"/>
    </row>
    <row r="1525" spans="11:17" s="24" customFormat="1" ht="18.75">
      <c r="K1525" s="26"/>
      <c r="L1525" s="26"/>
      <c r="M1525" s="26"/>
      <c r="N1525" s="26"/>
      <c r="O1525" s="26"/>
      <c r="Q1525" s="26"/>
    </row>
    <row r="1526" spans="11:17" s="24" customFormat="1" ht="18.75">
      <c r="K1526" s="26"/>
      <c r="L1526" s="26"/>
      <c r="M1526" s="26"/>
      <c r="N1526" s="26"/>
      <c r="O1526" s="26"/>
      <c r="Q1526" s="26"/>
    </row>
    <row r="1527" spans="11:17" s="24" customFormat="1" ht="18.75">
      <c r="K1527" s="26"/>
      <c r="L1527" s="26"/>
      <c r="M1527" s="26"/>
      <c r="N1527" s="26"/>
      <c r="O1527" s="26"/>
      <c r="Q1527" s="26"/>
    </row>
    <row r="1528" spans="11:17" s="24" customFormat="1" ht="18.75">
      <c r="K1528" s="26"/>
      <c r="L1528" s="26"/>
      <c r="M1528" s="26"/>
      <c r="N1528" s="26"/>
      <c r="O1528" s="26"/>
      <c r="Q1528" s="26"/>
    </row>
    <row r="1529" spans="11:17" s="24" customFormat="1" ht="18.75">
      <c r="K1529" s="26"/>
      <c r="L1529" s="26"/>
      <c r="M1529" s="26"/>
      <c r="N1529" s="26"/>
      <c r="O1529" s="26"/>
      <c r="Q1529" s="26"/>
    </row>
    <row r="1530" spans="11:17" s="24" customFormat="1" ht="18.75">
      <c r="K1530" s="26"/>
      <c r="L1530" s="26"/>
      <c r="M1530" s="26"/>
      <c r="N1530" s="26"/>
      <c r="O1530" s="26"/>
      <c r="Q1530" s="26"/>
    </row>
    <row r="1531" spans="11:17" s="24" customFormat="1" ht="18.75">
      <c r="K1531" s="26"/>
      <c r="L1531" s="26"/>
      <c r="M1531" s="26"/>
      <c r="N1531" s="26"/>
      <c r="O1531" s="26"/>
      <c r="Q1531" s="26"/>
    </row>
    <row r="1532" spans="11:17" s="24" customFormat="1" ht="18.75">
      <c r="K1532" s="26"/>
      <c r="L1532" s="26"/>
      <c r="M1532" s="26"/>
      <c r="N1532" s="26"/>
      <c r="O1532" s="26"/>
      <c r="Q1532" s="26"/>
    </row>
    <row r="1533" spans="11:17" s="24" customFormat="1" ht="18.75">
      <c r="K1533" s="26"/>
      <c r="L1533" s="26"/>
      <c r="M1533" s="26"/>
      <c r="N1533" s="26"/>
      <c r="O1533" s="26"/>
      <c r="Q1533" s="26"/>
    </row>
    <row r="1534" spans="11:17" s="24" customFormat="1" ht="18.75">
      <c r="K1534" s="26"/>
      <c r="L1534" s="26"/>
      <c r="M1534" s="26"/>
      <c r="N1534" s="26"/>
      <c r="O1534" s="26"/>
      <c r="Q1534" s="26"/>
    </row>
    <row r="1535" spans="11:17" s="24" customFormat="1" ht="18.75"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2:17" s="24" customFormat="1" ht="18.75">
      <c r="B1668" s="16"/>
      <c r="C1668" s="16"/>
      <c r="K1668" s="26"/>
      <c r="L1668" s="26"/>
      <c r="M1668" s="26"/>
      <c r="N1668" s="26"/>
      <c r="O1668" s="26"/>
      <c r="Q1668" s="26"/>
    </row>
    <row r="1669" spans="11:17" s="16" customFormat="1" ht="18.75">
      <c r="K1669" s="17"/>
      <c r="L1669" s="17"/>
      <c r="M1669" s="17"/>
      <c r="N1669" s="17"/>
      <c r="O1669" s="17"/>
      <c r="Q1669" s="17"/>
    </row>
    <row r="1670" spans="11:17" s="16" customFormat="1" ht="18.75">
      <c r="K1670" s="17"/>
      <c r="L1670" s="17"/>
      <c r="M1670" s="17"/>
      <c r="N1670" s="17"/>
      <c r="O1670" s="17"/>
      <c r="Q1670" s="17"/>
    </row>
    <row r="1671" spans="11:17" s="16" customFormat="1" ht="18.75">
      <c r="K1671" s="17"/>
      <c r="L1671" s="17"/>
      <c r="M1671" s="17"/>
      <c r="N1671" s="17"/>
      <c r="O1671" s="17"/>
      <c r="Q1671" s="17"/>
    </row>
    <row r="1672" spans="11:17" s="16" customFormat="1" ht="18.75">
      <c r="K1672" s="17"/>
      <c r="L1672" s="17"/>
      <c r="M1672" s="17"/>
      <c r="N1672" s="17"/>
      <c r="O1672" s="17"/>
      <c r="Q1672" s="17"/>
    </row>
    <row r="1673" spans="11:17" s="16" customFormat="1" ht="18.75">
      <c r="K1673" s="17"/>
      <c r="L1673" s="17"/>
      <c r="M1673" s="17"/>
      <c r="N1673" s="17"/>
      <c r="O1673" s="17"/>
      <c r="Q1673" s="17"/>
    </row>
    <row r="1674" spans="11:17" s="16" customFormat="1" ht="18.75">
      <c r="K1674" s="17"/>
      <c r="L1674" s="17"/>
      <c r="M1674" s="17"/>
      <c r="N1674" s="17"/>
      <c r="O1674" s="17"/>
      <c r="Q1674" s="17"/>
    </row>
    <row r="1675" spans="11:17" s="16" customFormat="1" ht="18.75">
      <c r="K1675" s="17"/>
      <c r="L1675" s="17"/>
      <c r="M1675" s="17"/>
      <c r="N1675" s="17"/>
      <c r="O1675" s="17"/>
      <c r="Q1675" s="17"/>
    </row>
    <row r="1676" spans="11:17" s="16" customFormat="1" ht="18.75">
      <c r="K1676" s="17"/>
      <c r="L1676" s="17"/>
      <c r="M1676" s="17"/>
      <c r="N1676" s="17"/>
      <c r="O1676" s="17"/>
      <c r="Q1676" s="17"/>
    </row>
    <row r="1677" spans="11:17" s="16" customFormat="1" ht="18.75">
      <c r="K1677" s="17"/>
      <c r="L1677" s="17"/>
      <c r="M1677" s="17"/>
      <c r="N1677" s="17"/>
      <c r="O1677" s="17"/>
      <c r="Q1677" s="17"/>
    </row>
    <row r="1678" spans="11:17" s="16" customFormat="1" ht="18.75">
      <c r="K1678" s="17"/>
      <c r="L1678" s="17"/>
      <c r="M1678" s="17"/>
      <c r="N1678" s="17"/>
      <c r="O1678" s="17"/>
      <c r="Q1678" s="17"/>
    </row>
    <row r="1679" spans="11:17" s="16" customFormat="1" ht="18.75">
      <c r="K1679" s="17"/>
      <c r="L1679" s="17"/>
      <c r="M1679" s="17"/>
      <c r="N1679" s="17"/>
      <c r="O1679" s="17"/>
      <c r="Q1679" s="17"/>
    </row>
    <row r="1680" spans="11:17" s="16" customFormat="1" ht="18.75">
      <c r="K1680" s="17"/>
      <c r="L1680" s="17"/>
      <c r="M1680" s="17"/>
      <c r="N1680" s="17"/>
      <c r="O1680" s="17"/>
      <c r="Q1680" s="17"/>
    </row>
    <row r="1681" spans="11:17" s="16" customFormat="1" ht="18.75">
      <c r="K1681" s="17"/>
      <c r="L1681" s="17"/>
      <c r="M1681" s="17"/>
      <c r="N1681" s="17"/>
      <c r="O1681" s="17"/>
      <c r="Q1681" s="17"/>
    </row>
    <row r="1682" spans="11:17" s="16" customFormat="1" ht="18.75">
      <c r="K1682" s="17"/>
      <c r="L1682" s="17"/>
      <c r="M1682" s="17"/>
      <c r="N1682" s="17"/>
      <c r="O1682" s="17"/>
      <c r="Q1682" s="17"/>
    </row>
    <row r="1683" spans="11:17" s="16" customFormat="1" ht="18.75">
      <c r="K1683" s="17"/>
      <c r="L1683" s="17"/>
      <c r="M1683" s="17"/>
      <c r="N1683" s="17"/>
      <c r="O1683" s="17"/>
      <c r="Q1683" s="17"/>
    </row>
    <row r="1684" spans="11:17" s="16" customFormat="1" ht="18.75">
      <c r="K1684" s="17"/>
      <c r="L1684" s="17"/>
      <c r="M1684" s="17"/>
      <c r="N1684" s="17"/>
      <c r="O1684" s="17"/>
      <c r="Q1684" s="17"/>
    </row>
    <row r="1685" spans="11:17" s="16" customFormat="1" ht="18.75">
      <c r="K1685" s="17"/>
      <c r="L1685" s="17"/>
      <c r="M1685" s="17"/>
      <c r="N1685" s="17"/>
      <c r="O1685" s="17"/>
      <c r="Q1685" s="17"/>
    </row>
    <row r="1686" spans="11:17" s="16" customFormat="1" ht="18.75">
      <c r="K1686" s="17"/>
      <c r="L1686" s="17"/>
      <c r="M1686" s="17"/>
      <c r="N1686" s="17"/>
      <c r="O1686" s="17"/>
      <c r="Q1686" s="17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2:17" s="16" customFormat="1" ht="18.75">
      <c r="B1850" s="1"/>
      <c r="C1850" s="1"/>
      <c r="K1850" s="17"/>
      <c r="L1850" s="17"/>
      <c r="M1850" s="17"/>
      <c r="N1850" s="17"/>
      <c r="O1850" s="17"/>
      <c r="Q1850" s="17"/>
    </row>
  </sheetData>
  <sheetProtection/>
  <autoFilter ref="A5:AB166"/>
  <mergeCells count="5">
    <mergeCell ref="F1:Q1"/>
    <mergeCell ref="AA168:AB168"/>
    <mergeCell ref="A3:AB3"/>
    <mergeCell ref="AA4:AB4"/>
    <mergeCell ref="AA1:AB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2021-03-24T07:37:10Z</cp:lastPrinted>
  <dcterms:created xsi:type="dcterms:W3CDTF">2002-12-15T14:10:12Z</dcterms:created>
  <dcterms:modified xsi:type="dcterms:W3CDTF">2023-03-29T13:30:10Z</dcterms:modified>
  <cp:category/>
  <cp:version/>
  <cp:contentType/>
  <cp:contentStatus/>
</cp:coreProperties>
</file>