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20" sheetId="1" r:id="rId1"/>
  </sheets>
  <definedNames>
    <definedName name="_xlnm._FilterDatabase" localSheetId="0" hidden="1">'2020'!$A$5:$AA$166</definedName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<sst xmlns="http://schemas.openxmlformats.org/spreadsheetml/2006/main" count="673" uniqueCount="256">
  <si>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</si>
  <si>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</si>
  <si>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</si>
  <si>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</si>
  <si>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</si>
  <si>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</si>
  <si>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</si>
  <si>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</si>
  <si>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</si>
  <si>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</si>
  <si>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</si>
  <si>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</si>
  <si>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</si>
  <si>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</si>
  <si>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</si>
  <si>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</si>
  <si>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</si>
  <si>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</si>
  <si>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</si>
  <si>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</si>
  <si>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</si>
  <si>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</si>
  <si>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</si>
  <si>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</si>
  <si>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</si>
  <si>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</si>
  <si>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</si>
  <si>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</si>
  <si>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</si>
  <si>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</si>
  <si>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</si>
  <si>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</si>
  <si>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</si>
  <si>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</si>
  <si>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</si>
  <si>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</si>
  <si>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</si>
  <si>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</si>
  <si>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</si>
  <si>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</si>
  <si>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</si>
  <si>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</si>
  <si>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</si>
  <si>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</si>
  <si>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</si>
  <si>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</si>
  <si>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</si>
  <si>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</si>
  <si>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</si>
  <si>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</si>
  <si>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</si>
  <si>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</si>
  <si>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</si>
  <si>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</si>
  <si>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</si>
  <si>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</si>
  <si>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</si>
  <si>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</si>
  <si>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</si>
  <si>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</si>
  <si>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</si>
  <si>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</si>
  <si>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</si>
  <si>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</si>
  <si>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</si>
  <si>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Расходы по уличному освещению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</si>
  <si>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</si>
  <si>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</si>
  <si>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</si>
  <si>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</si>
  <si>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</si>
  <si>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</si>
  <si>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</si>
  <si>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</si>
  <si>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</si>
  <si>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</si>
  <si>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</si>
  <si>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</si>
  <si>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</si>
  <si>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</si>
  <si>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</si>
  <si>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</si>
  <si>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</si>
  <si>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</si>
  <si>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</si>
  <si>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</si>
  <si>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</si>
  <si>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</si>
  <si>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</si>
  <si>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</si>
  <si>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</si>
  <si>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</si>
  <si>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</si>
  <si>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</si>
  <si>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</si>
  <si>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</si>
  <si>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</si>
  <si>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</si>
  <si>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</si>
  <si>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</si>
  <si>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</si>
  <si>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</si>
  <si>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</si>
  <si>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</si>
  <si>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</si>
  <si>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</si>
  <si>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</si>
  <si>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</si>
  <si>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</si>
  <si>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</si>
  <si>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</si>
  <si>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</si>
  <si>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</si>
  <si>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</si>
  <si>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</si>
  <si>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</si>
  <si>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</si>
  <si>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</si>
  <si>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</si>
  <si>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</si>
  <si>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</si>
  <si>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</si>
  <si>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</si>
  <si>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</si>
  <si>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</si>
  <si>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</si>
  <si>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</si>
  <si>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</si>
  <si>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</si>
  <si>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</si>
  <si>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</si>
  <si>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</si>
  <si>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</si>
  <si>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</si>
  <si>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</si>
  <si>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</si>
  <si>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</si>
  <si>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</si>
  <si>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</si>
  <si>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</si>
  <si>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</si>
  <si>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</si>
  <si>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</si>
  <si>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</si>
  <si>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</si>
  <si>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</si>
  <si>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</si>
  <si>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</si>
  <si>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</si>
  <si>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</si>
  <si>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</si>
  <si>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</si>
  <si>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</si>
  <si>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</si>
  <si>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</si>
  <si>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</si>
  <si>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</si>
  <si>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</si>
  <si>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</si>
  <si>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</si>
  <si>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</si>
  <si>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</si>
  <si>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</si>
  <si>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</si>
  <si>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</si>
  <si>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</si>
  <si>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</si>
  <si>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</si>
  <si>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</si>
  <si>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</si>
  <si>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</si>
  <si>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</si>
  <si>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</si>
  <si>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</si>
  <si>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</si>
  <si>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</si>
  <si>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</si>
  <si>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</si>
  <si>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</si>
  <si>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</si>
  <si>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</si>
  <si>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</si>
  <si>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</si>
  <si>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</si>
  <si>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</si>
  <si>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</si>
  <si>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</si>
  <si>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</si>
  <si>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</si>
  <si>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</si>
  <si>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</si>
  <si>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</si>
  <si>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</si>
  <si>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</si>
  <si>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</si>
  <si>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</si>
  <si>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</si>
  <si>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</si>
  <si>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</si>
  <si>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</si>
  <si>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</si>
  <si>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</si>
  <si>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</si>
  <si>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</si>
  <si>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</si>
  <si>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</si>
  <si>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</si>
  <si>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Поддержка муниципальных казенных предприятий </t>
  </si>
  <si>
    <t xml:space="preserve">Обечпечение выполнения функций в сфере жилищно-коммунального хозяйства </t>
  </si>
  <si>
    <t>Субсидии на покрытие убытков организациям жилищно-коммунального хозяйства в связи с реализацией населению коммунальных услуг в результате недополученных доходов</t>
  </si>
  <si>
    <t>8630000000</t>
  </si>
  <si>
    <t>8630100000</t>
  </si>
  <si>
    <t>8630110790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</si>
  <si>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</si>
  <si>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</si>
  <si>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</si>
  <si>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</si>
  <si>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</si>
  <si>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</si>
  <si>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</si>
  <si>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Развитие топливно-энергетического комплекса</t>
  </si>
  <si>
    <t>Развитие газификации населенных пунктов поселений</t>
  </si>
  <si>
    <t>Организация газоснабжения населенных пунктов</t>
  </si>
  <si>
    <t>Закупка товаров, работ и услуг для обеспечения государственных (муниципальных) нужд</t>
  </si>
  <si>
    <t>8620000000</t>
  </si>
  <si>
    <t>8620100000</t>
  </si>
  <si>
    <t>8620110760</t>
  </si>
  <si>
    <t>8720000000</t>
  </si>
  <si>
    <t>Мероприятия муниципальной программы поселений Курганинского района "Комплексное и устойчивое развитие в сфере строительства , архитектуры и дорожного хозяйства "</t>
  </si>
  <si>
    <t>8720111020</t>
  </si>
  <si>
    <t>Мероприятия по землеустройству и землепользованию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</si>
  <si>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</si>
  <si>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</si>
  <si>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</si>
  <si>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</si>
  <si>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 xml:space="preserve">Отчет об исполнении бюджета Воздвиженского сельского поселения Курганинского района за  2020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</si>
  <si>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План на 2020 год</t>
  </si>
  <si>
    <t>Исполнение за 2020 год</t>
  </si>
  <si>
    <t>0000000000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</si>
  <si>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 "</t>
  </si>
  <si>
    <t>Подготовка градостроительной и землеустроительной документации на территории поселений Курганинского района</t>
  </si>
  <si>
    <t>8720100000</t>
  </si>
  <si>
    <t>Капитальные вложения в объекты государственной (муниципальной) собственности</t>
  </si>
  <si>
    <t>400</t>
  </si>
  <si>
    <t>Мероприятия в рамках поддержки местных инициатив</t>
  </si>
  <si>
    <t>8810124950</t>
  </si>
  <si>
    <t>4348,4,1</t>
  </si>
  <si>
    <t>Обслуживание государственного (муниципального) внутреннего долга</t>
  </si>
  <si>
    <t>Обеспечение деятельности администрации поселения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</si>
  <si>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</si>
  <si>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</si>
  <si>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</si>
  <si>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7.</t>
  </si>
  <si>
    <t>9170000000</t>
  </si>
  <si>
    <t>9170010150</t>
  </si>
  <si>
    <t>700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</si>
</sst>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1" fillId="0" borderId="14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0"/>
  <sheetViews>
    <sheetView tabSelected="1" zoomScale="85" zoomScaleNormal="85" zoomScalePageLayoutView="0" workbookViewId="0" topLeftCell="A1">
      <pane xSplit="6" ySplit="7" topLeftCell="O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167" sqref="AA167"/>
    </sheetView>
  </sheetViews>
  <sheetFormatPr defaultColWidth="8.796875" defaultRowHeight="14.25"/>
  <cols>
    <col min="1" max="1" width="4.09765625" style="1" bestFit="1" customWidth="1"/>
    <col min="2" max="2" width="52.8984375" style="1" customWidth="1"/>
    <col min="3" max="3" width="5.09765625" style="1" bestFit="1" customWidth="1"/>
    <col min="4" max="4" width="4.69921875" style="1" customWidth="1"/>
    <col min="5" max="5" width="15.39843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0.1015625" style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Z1" s="81" t="s">
        <v>187</v>
      </c>
      <c r="AA1" s="81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81"/>
      <c r="AA2" s="81"/>
    </row>
    <row r="3" spans="1:27" ht="60.75" customHeight="1">
      <c r="A3" s="81" t="s">
        <v>235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7" ht="18.75">
      <c r="A4" s="2"/>
      <c r="B4" s="2"/>
      <c r="C4" s="2"/>
      <c r="D4" s="2"/>
      <c r="E4" s="2"/>
      <c r="F4" s="2"/>
      <c r="G4" s="13"/>
      <c r="H4" s="18"/>
      <c r="Z4" s="84" t="s">
        <v>39</v>
      </c>
      <c r="AA4" s="84"/>
    </row>
    <row r="5" spans="1:27" s="10" customFormat="1" ht="56.25">
      <c r="A5" s="9" t="s">
        <v>27</v>
      </c>
      <c r="B5" s="11" t="s">
        <v>26</v>
      </c>
      <c r="C5" s="11" t="s">
        <v>7</v>
      </c>
      <c r="D5" s="11" t="s">
        <v>8</v>
      </c>
      <c r="E5" s="11" t="s">
        <v>82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236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237</v>
      </c>
      <c r="AA5" s="9" t="s">
        <v>28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2" t="s">
        <v>25</v>
      </c>
      <c r="C7" s="83"/>
      <c r="D7" s="83"/>
      <c r="E7" s="83"/>
      <c r="F7" s="83"/>
      <c r="G7" s="44" t="e">
        <f>G8+G50+G67+G83+G99+G116+#REF!+G135+G148+G44</f>
        <v>#REF!</v>
      </c>
      <c r="H7" s="44" t="e">
        <f>H8++H50+H67+H83+H99+H116+#REF!+H135+H148</f>
        <v>#REF!</v>
      </c>
      <c r="I7" s="44" t="e">
        <f>I8+I50+I67+I83+I99+I116+#REF!+I135+I148</f>
        <v>#REF!</v>
      </c>
      <c r="J7" s="44" t="e">
        <f>J8+J50+J67+J83+J99+J116+#REF!+J135+J148</f>
        <v>#REF!</v>
      </c>
      <c r="K7" s="44" t="e">
        <f>K8+K50+K67+K83+K99+K116+#REF!+K135+K148</f>
        <v>#REF!</v>
      </c>
      <c r="L7" s="44" t="e">
        <f>L8+L50+L67+L83+L99+L116+#REF!+L135+L148</f>
        <v>#REF!</v>
      </c>
      <c r="M7" s="44" t="e">
        <f>M8+M50+M67+M83+M99+M116+#REF!+M135+M148</f>
        <v>#REF!</v>
      </c>
      <c r="N7" s="44" t="e">
        <f>N8+N50+N67+N83+N99+N116+#REF!+N135+N148</f>
        <v>#REF!</v>
      </c>
      <c r="O7" s="44" t="e">
        <f>O8+O50+O67+O83+O99+O116+#REF!+O135+O148</f>
        <v>#REF!</v>
      </c>
      <c r="P7" s="61">
        <v>20306.6</v>
      </c>
      <c r="Q7" s="61" t="e">
        <f>Q8+Q50+Q67+Q83+Q99+Q116+#REF!+Q135+Q148+Q44</f>
        <v>#REF!</v>
      </c>
      <c r="R7" s="61" t="e">
        <f>R8+R50+R67+R83+R99+R116+#REF!+R135+R148</f>
        <v>#REF!</v>
      </c>
      <c r="S7" s="61" t="e">
        <f>S8+S50+S67+S83+S99+S116+#REF!+S135+S148</f>
        <v>#REF!</v>
      </c>
      <c r="T7" s="61" t="e">
        <f>T8+T50+T67+T83+T99+T116+#REF!+T135+T148</f>
        <v>#REF!</v>
      </c>
      <c r="U7" s="61" t="e">
        <f>U8+U50+U67+U83+U99+U116+#REF!+U135+U148</f>
        <v>#REF!</v>
      </c>
      <c r="V7" s="61" t="e">
        <f>V8+V50+V67+V83+V99+V116+#REF!+V135+V148</f>
        <v>#REF!</v>
      </c>
      <c r="W7" s="61" t="e">
        <f>W8+W50+W67+W83+W99+W116+#REF!+W135+W148</f>
        <v>#REF!</v>
      </c>
      <c r="X7" s="61" t="e">
        <f>X8+X50+X67+X83+X99+X116+#REF!+X135+X148</f>
        <v>#REF!</v>
      </c>
      <c r="Y7" s="61" t="e">
        <f>Y8+Y50+Y67+Y83+Y99+Y116+#REF!+Y135+Y148</f>
        <v>#REF!</v>
      </c>
      <c r="Z7" s="61">
        <v>19501.8</v>
      </c>
      <c r="AA7" s="61">
        <f>Z7/P7*100</f>
        <v>96.03675652250992</v>
      </c>
    </row>
    <row r="8" spans="1:27" s="20" customFormat="1" ht="18.75">
      <c r="A8" s="67" t="s">
        <v>40</v>
      </c>
      <c r="B8" s="58" t="s">
        <v>9</v>
      </c>
      <c r="C8" s="59" t="s">
        <v>2</v>
      </c>
      <c r="D8" s="59" t="s">
        <v>3</v>
      </c>
      <c r="E8" s="59"/>
      <c r="F8" s="59"/>
      <c r="G8" s="60" t="e">
        <f>SUM(G9+G14+#REF!+#REF!+#REF!)</f>
        <v>#REF!</v>
      </c>
      <c r="H8" s="60" t="e">
        <f>SUM(H9+H14+#REF!+#REF!+#REF!+#REF!)</f>
        <v>#REF!</v>
      </c>
      <c r="I8" s="60" t="e">
        <f>SUM(I9+I14+#REF!+#REF!)</f>
        <v>#REF!</v>
      </c>
      <c r="J8" s="60" t="e">
        <f>SUM(J9+J14+#REF!+#REF!)</f>
        <v>#REF!</v>
      </c>
      <c r="K8" s="60" t="e">
        <f>SUM(K9+K14+#REF!+#REF!)</f>
        <v>#REF!</v>
      </c>
      <c r="L8" s="60" t="e">
        <f>SUM(L9+L14+#REF!+#REF!)</f>
        <v>#REF!</v>
      </c>
      <c r="M8" s="60" t="e">
        <f>SUM(M9+M14+#REF!+#REF!)</f>
        <v>#REF!</v>
      </c>
      <c r="N8" s="60" t="e">
        <f>SUM(N9+N14+#REF!+#REF!)</f>
        <v>#REF!</v>
      </c>
      <c r="O8" s="60" t="e">
        <f>SUM(O9+O14+#REF!+#REF!)</f>
        <v>#REF!</v>
      </c>
      <c r="P8" s="61" t="s">
        <v>246</v>
      </c>
      <c r="Q8" s="60" t="e">
        <f>SUM(Q9+Q14+#REF!+#REF!+#REF!)</f>
        <v>#REF!</v>
      </c>
      <c r="R8" s="60" t="e">
        <f>SUM(R9+R14+#REF!+#REF!+#REF!+#REF!)</f>
        <v>#REF!</v>
      </c>
      <c r="S8" s="60" t="e">
        <f>SUM(S9+S14+#REF!+#REF!)</f>
        <v>#REF!</v>
      </c>
      <c r="T8" s="60" t="e">
        <f>SUM(T9+T14+#REF!+#REF!)</f>
        <v>#REF!</v>
      </c>
      <c r="U8" s="60" t="e">
        <f>SUM(U9+U14+#REF!+#REF!)</f>
        <v>#REF!</v>
      </c>
      <c r="V8" s="60" t="e">
        <f>SUM(V9+V14+#REF!+#REF!)</f>
        <v>#REF!</v>
      </c>
      <c r="W8" s="60" t="e">
        <f>SUM(W9+W14+#REF!+#REF!)</f>
        <v>#REF!</v>
      </c>
      <c r="X8" s="60" t="e">
        <f>SUM(X9+X14+#REF!+#REF!)</f>
        <v>#REF!</v>
      </c>
      <c r="Y8" s="60" t="e">
        <f>SUM(Y9+Y14+#REF!+#REF!)</f>
        <v>#REF!</v>
      </c>
      <c r="Z8" s="61">
        <v>4205.8</v>
      </c>
      <c r="AA8" s="61">
        <v>96.7</v>
      </c>
    </row>
    <row r="9" spans="1:27" s="20" customFormat="1" ht="56.25">
      <c r="A9" s="19"/>
      <c r="B9" s="8" t="s">
        <v>22</v>
      </c>
      <c r="C9" s="45" t="s">
        <v>2</v>
      </c>
      <c r="D9" s="45" t="s">
        <v>4</v>
      </c>
      <c r="E9" s="45"/>
      <c r="F9" s="45"/>
      <c r="G9" s="46">
        <f>SUM(G10)</f>
        <v>1002.4</v>
      </c>
      <c r="H9" s="46">
        <f aca="true" t="shared" si="0" ref="H9:O10">SUM(H10)</f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4">
        <v>797.2</v>
      </c>
      <c r="Q9" s="46">
        <v>1001.6</v>
      </c>
      <c r="R9" s="46"/>
      <c r="S9" s="47"/>
      <c r="T9" s="48"/>
      <c r="U9" s="48"/>
      <c r="V9" s="48"/>
      <c r="W9" s="48"/>
      <c r="X9" s="48"/>
      <c r="Y9" s="47"/>
      <c r="Z9" s="44">
        <v>794</v>
      </c>
      <c r="AA9" s="44">
        <f aca="true" t="shared" si="1" ref="AA9:AA62">Z9/P9*100</f>
        <v>99.59859508278976</v>
      </c>
    </row>
    <row r="10" spans="1:27" s="20" customFormat="1" ht="75">
      <c r="A10" s="19"/>
      <c r="B10" s="8" t="s">
        <v>172</v>
      </c>
      <c r="C10" s="45" t="s">
        <v>2</v>
      </c>
      <c r="D10" s="45" t="s">
        <v>4</v>
      </c>
      <c r="E10" s="45" t="s">
        <v>84</v>
      </c>
      <c r="F10" s="45"/>
      <c r="G10" s="46">
        <f>SUM(G11)</f>
        <v>1002.4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4">
        <v>797.2</v>
      </c>
      <c r="Q10" s="46">
        <v>1001.6</v>
      </c>
      <c r="R10" s="46"/>
      <c r="S10" s="47"/>
      <c r="T10" s="48"/>
      <c r="U10" s="48"/>
      <c r="V10" s="48"/>
      <c r="W10" s="48"/>
      <c r="X10" s="48"/>
      <c r="Y10" s="47"/>
      <c r="Z10" s="44">
        <v>794</v>
      </c>
      <c r="AA10" s="44">
        <f t="shared" si="1"/>
        <v>99.59859508278976</v>
      </c>
    </row>
    <row r="11" spans="1:27" s="20" customFormat="1" ht="38.25" customHeight="1">
      <c r="A11" s="19"/>
      <c r="B11" s="8" t="s">
        <v>173</v>
      </c>
      <c r="C11" s="45" t="s">
        <v>2</v>
      </c>
      <c r="D11" s="45" t="s">
        <v>4</v>
      </c>
      <c r="E11" s="45" t="s">
        <v>85</v>
      </c>
      <c r="F11" s="45"/>
      <c r="G11" s="46">
        <f aca="true" t="shared" si="2" ref="G11:O11">SUM(G13)</f>
        <v>1002.4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4">
        <v>797.2</v>
      </c>
      <c r="Q11" s="46">
        <v>1001.6</v>
      </c>
      <c r="R11" s="46"/>
      <c r="S11" s="47"/>
      <c r="T11" s="48"/>
      <c r="U11" s="48"/>
      <c r="V11" s="48"/>
      <c r="W11" s="48"/>
      <c r="X11" s="48"/>
      <c r="Y11" s="47"/>
      <c r="Z11" s="44">
        <v>794</v>
      </c>
      <c r="AA11" s="44">
        <f>Z11/P11*100</f>
        <v>99.59859508278976</v>
      </c>
    </row>
    <row r="12" spans="1:27" s="20" customFormat="1" ht="38.25" customHeight="1">
      <c r="A12" s="19"/>
      <c r="B12" s="8" t="s">
        <v>53</v>
      </c>
      <c r="C12" s="45" t="s">
        <v>2</v>
      </c>
      <c r="D12" s="45" t="s">
        <v>4</v>
      </c>
      <c r="E12" s="45" t="s">
        <v>86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v>797.2</v>
      </c>
      <c r="Q12" s="46">
        <v>1001.6</v>
      </c>
      <c r="R12" s="46"/>
      <c r="S12" s="47"/>
      <c r="T12" s="48"/>
      <c r="U12" s="48"/>
      <c r="V12" s="48"/>
      <c r="W12" s="48"/>
      <c r="X12" s="48"/>
      <c r="Y12" s="47"/>
      <c r="Z12" s="44">
        <v>794</v>
      </c>
      <c r="AA12" s="44">
        <f>Z12/P12*100</f>
        <v>99.59859508278976</v>
      </c>
    </row>
    <row r="13" spans="1:27" s="20" customFormat="1" ht="97.5" customHeight="1">
      <c r="A13" s="19"/>
      <c r="B13" s="8" t="s">
        <v>50</v>
      </c>
      <c r="C13" s="45" t="s">
        <v>2</v>
      </c>
      <c r="D13" s="45" t="s">
        <v>4</v>
      </c>
      <c r="E13" s="45" t="s">
        <v>86</v>
      </c>
      <c r="F13" s="45" t="s">
        <v>51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797.2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794</v>
      </c>
      <c r="AA13" s="44">
        <f t="shared" si="1"/>
        <v>99.59859508278976</v>
      </c>
    </row>
    <row r="14" spans="1:27" s="20" customFormat="1" ht="93.75">
      <c r="A14" s="21"/>
      <c r="B14" s="22" t="s">
        <v>52</v>
      </c>
      <c r="C14" s="45" t="s">
        <v>2</v>
      </c>
      <c r="D14" s="45" t="s">
        <v>5</v>
      </c>
      <c r="E14" s="49"/>
      <c r="F14" s="49"/>
      <c r="G14" s="46" t="e">
        <f>SUM(G15)</f>
        <v>#REF!</v>
      </c>
      <c r="H14" s="46" t="e">
        <f aca="true" t="shared" si="3" ref="H14:O14">SUM(H15)</f>
        <v>#REF!</v>
      </c>
      <c r="I14" s="46" t="e">
        <f t="shared" si="3"/>
        <v>#REF!</v>
      </c>
      <c r="J14" s="46" t="e">
        <f t="shared" si="3"/>
        <v>#REF!</v>
      </c>
      <c r="K14" s="46" t="e">
        <f t="shared" si="3"/>
        <v>#REF!</v>
      </c>
      <c r="L14" s="46" t="e">
        <f t="shared" si="3"/>
        <v>#REF!</v>
      </c>
      <c r="M14" s="46" t="e">
        <f t="shared" si="3"/>
        <v>#REF!</v>
      </c>
      <c r="N14" s="46" t="e">
        <f t="shared" si="3"/>
        <v>#REF!</v>
      </c>
      <c r="O14" s="46" t="e">
        <f t="shared" si="3"/>
        <v>#REF!</v>
      </c>
      <c r="P14" s="44">
        <v>3235.7</v>
      </c>
      <c r="Q14" s="46" t="e">
        <f>SUM(Q15)</f>
        <v>#REF!</v>
      </c>
      <c r="R14" s="46" t="e">
        <f aca="true" t="shared" si="4" ref="R14:Y14">SUM(R15)</f>
        <v>#REF!</v>
      </c>
      <c r="S14" s="46" t="e">
        <f t="shared" si="4"/>
        <v>#REF!</v>
      </c>
      <c r="T14" s="46" t="e">
        <f t="shared" si="4"/>
        <v>#REF!</v>
      </c>
      <c r="U14" s="46" t="e">
        <f t="shared" si="4"/>
        <v>#REF!</v>
      </c>
      <c r="V14" s="46" t="e">
        <f t="shared" si="4"/>
        <v>#REF!</v>
      </c>
      <c r="W14" s="46" t="e">
        <f t="shared" si="4"/>
        <v>#REF!</v>
      </c>
      <c r="X14" s="46" t="e">
        <f t="shared" si="4"/>
        <v>#REF!</v>
      </c>
      <c r="Y14" s="46" t="e">
        <f t="shared" si="4"/>
        <v>#REF!</v>
      </c>
      <c r="Z14" s="44">
        <v>3101.6</v>
      </c>
      <c r="AA14" s="44">
        <f t="shared" si="1"/>
        <v>95.85561084154898</v>
      </c>
    </row>
    <row r="15" spans="1:27" s="12" customFormat="1" ht="56.25">
      <c r="A15" s="15"/>
      <c r="B15" s="6" t="s">
        <v>174</v>
      </c>
      <c r="C15" s="50" t="s">
        <v>2</v>
      </c>
      <c r="D15" s="50" t="s">
        <v>5</v>
      </c>
      <c r="E15" s="50" t="s">
        <v>87</v>
      </c>
      <c r="F15" s="50"/>
      <c r="G15" s="48" t="e">
        <f>SUM(G16+#REF!+G21+#REF!)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3235.7</v>
      </c>
      <c r="Q15" s="48" t="e">
        <f>SUM(Q16+#REF!+Q21+#REF!)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3101.6</v>
      </c>
      <c r="AA15" s="44">
        <f t="shared" si="1"/>
        <v>95.85561084154898</v>
      </c>
    </row>
    <row r="16" spans="1:27" s="12" customFormat="1" ht="75">
      <c r="A16" s="15"/>
      <c r="B16" s="6" t="s">
        <v>175</v>
      </c>
      <c r="C16" s="50" t="s">
        <v>2</v>
      </c>
      <c r="D16" s="50" t="s">
        <v>5</v>
      </c>
      <c r="E16" s="50" t="s">
        <v>88</v>
      </c>
      <c r="F16" s="50"/>
      <c r="G16" s="48">
        <f>SUM(G17)</f>
        <v>36682.9</v>
      </c>
      <c r="H16" s="48">
        <f aca="true" t="shared" si="5" ref="H16:O16">SUM(H17)</f>
        <v>0</v>
      </c>
      <c r="I16" s="48">
        <f t="shared" si="5"/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48">
        <f t="shared" si="5"/>
        <v>0</v>
      </c>
      <c r="P16" s="44">
        <v>3231.9</v>
      </c>
      <c r="Q16" s="48">
        <f>SUM(Q17)</f>
        <v>36368.2</v>
      </c>
      <c r="R16" s="48">
        <f aca="true" t="shared" si="6" ref="R16:Y16">SUM(R17)</f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48">
        <f t="shared" si="6"/>
        <v>0</v>
      </c>
      <c r="Z16" s="44">
        <v>3097.8</v>
      </c>
      <c r="AA16" s="44">
        <f t="shared" si="1"/>
        <v>95.85073795600113</v>
      </c>
    </row>
    <row r="17" spans="1:27" s="12" customFormat="1" ht="38.25" customHeight="1">
      <c r="A17" s="15"/>
      <c r="B17" s="8" t="s">
        <v>53</v>
      </c>
      <c r="C17" s="50" t="s">
        <v>2</v>
      </c>
      <c r="D17" s="50" t="s">
        <v>5</v>
      </c>
      <c r="E17" s="50" t="s">
        <v>89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3231.9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3097.8</v>
      </c>
      <c r="AA17" s="44">
        <f t="shared" si="1"/>
        <v>95.85073795600113</v>
      </c>
    </row>
    <row r="18" spans="1:27" s="12" customFormat="1" ht="95.25" customHeight="1">
      <c r="A18" s="15"/>
      <c r="B18" s="8" t="s">
        <v>50</v>
      </c>
      <c r="C18" s="50" t="s">
        <v>2</v>
      </c>
      <c r="D18" s="50" t="s">
        <v>5</v>
      </c>
      <c r="E18" s="50" t="s">
        <v>89</v>
      </c>
      <c r="F18" s="50" t="s">
        <v>51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2854.4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2740.7</v>
      </c>
      <c r="AA18" s="44">
        <f t="shared" si="1"/>
        <v>96.0166760089686</v>
      </c>
    </row>
    <row r="19" spans="1:27" s="12" customFormat="1" ht="45" customHeight="1">
      <c r="A19" s="15"/>
      <c r="B19" s="8" t="s">
        <v>54</v>
      </c>
      <c r="C19" s="50" t="s">
        <v>2</v>
      </c>
      <c r="D19" s="50" t="s">
        <v>5</v>
      </c>
      <c r="E19" s="50" t="s">
        <v>89</v>
      </c>
      <c r="F19" s="50" t="s">
        <v>55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347.5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339.5</v>
      </c>
      <c r="AA19" s="44">
        <f t="shared" si="1"/>
        <v>97.6978417266187</v>
      </c>
    </row>
    <row r="20" spans="1:27" s="12" customFormat="1" ht="24" customHeight="1">
      <c r="A20" s="15"/>
      <c r="B20" s="8" t="s">
        <v>56</v>
      </c>
      <c r="C20" s="50" t="s">
        <v>2</v>
      </c>
      <c r="D20" s="50" t="s">
        <v>5</v>
      </c>
      <c r="E20" s="50" t="s">
        <v>89</v>
      </c>
      <c r="F20" s="50" t="s">
        <v>57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30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17.6</v>
      </c>
      <c r="AA20" s="44">
        <f t="shared" si="1"/>
        <v>58.666666666666664</v>
      </c>
    </row>
    <row r="21" spans="1:27" s="12" customFormat="1" ht="37.5">
      <c r="A21" s="15"/>
      <c r="B21" s="78" t="s">
        <v>219</v>
      </c>
      <c r="C21" s="52" t="s">
        <v>2</v>
      </c>
      <c r="D21" s="52" t="s">
        <v>5</v>
      </c>
      <c r="E21" s="52" t="s">
        <v>90</v>
      </c>
      <c r="F21" s="52"/>
      <c r="G21" s="48">
        <f>G22</f>
        <v>816</v>
      </c>
      <c r="H21" s="48"/>
      <c r="I21" s="51"/>
      <c r="J21" s="48"/>
      <c r="K21" s="48"/>
      <c r="L21" s="48"/>
      <c r="M21" s="48"/>
      <c r="N21" s="48"/>
      <c r="O21" s="51"/>
      <c r="P21" s="44">
        <v>3.8</v>
      </c>
      <c r="Q21" s="48">
        <f>Q22</f>
        <v>666.3</v>
      </c>
      <c r="R21" s="48"/>
      <c r="S21" s="51"/>
      <c r="T21" s="48"/>
      <c r="U21" s="48"/>
      <c r="V21" s="48"/>
      <c r="W21" s="48"/>
      <c r="X21" s="48"/>
      <c r="Y21" s="51"/>
      <c r="Z21" s="44">
        <v>3.8</v>
      </c>
      <c r="AA21" s="44">
        <f t="shared" si="1"/>
        <v>100</v>
      </c>
    </row>
    <row r="22" spans="1:27" s="12" customFormat="1" ht="75">
      <c r="A22" s="15"/>
      <c r="B22" s="28" t="s">
        <v>58</v>
      </c>
      <c r="C22" s="52" t="s">
        <v>2</v>
      </c>
      <c r="D22" s="52" t="s">
        <v>5</v>
      </c>
      <c r="E22" s="52" t="s">
        <v>91</v>
      </c>
      <c r="F22" s="52"/>
      <c r="G22" s="48">
        <v>816</v>
      </c>
      <c r="H22" s="48"/>
      <c r="I22" s="51"/>
      <c r="J22" s="48"/>
      <c r="K22" s="48"/>
      <c r="L22" s="48"/>
      <c r="M22" s="48"/>
      <c r="N22" s="48"/>
      <c r="O22" s="51"/>
      <c r="P22" s="44">
        <v>3.8</v>
      </c>
      <c r="Q22" s="48">
        <v>666.3</v>
      </c>
      <c r="R22" s="48"/>
      <c r="S22" s="51"/>
      <c r="T22" s="48"/>
      <c r="U22" s="48"/>
      <c r="V22" s="48"/>
      <c r="W22" s="48"/>
      <c r="X22" s="48"/>
      <c r="Y22" s="51"/>
      <c r="Z22" s="44">
        <v>3.8</v>
      </c>
      <c r="AA22" s="44">
        <f t="shared" si="1"/>
        <v>100</v>
      </c>
    </row>
    <row r="23" spans="1:27" s="12" customFormat="1" ht="37.5">
      <c r="A23" s="15"/>
      <c r="B23" s="28" t="s">
        <v>54</v>
      </c>
      <c r="C23" s="52" t="s">
        <v>2</v>
      </c>
      <c r="D23" s="52" t="s">
        <v>5</v>
      </c>
      <c r="E23" s="52" t="s">
        <v>91</v>
      </c>
      <c r="F23" s="52" t="s">
        <v>55</v>
      </c>
      <c r="G23" s="48"/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/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1"/>
        <v>100</v>
      </c>
    </row>
    <row r="24" spans="1:27" s="12" customFormat="1" ht="75">
      <c r="A24" s="15"/>
      <c r="B24" s="28" t="s">
        <v>36</v>
      </c>
      <c r="C24" s="52" t="s">
        <v>2</v>
      </c>
      <c r="D24" s="52" t="s">
        <v>37</v>
      </c>
      <c r="E24" s="52"/>
      <c r="F24" s="52"/>
      <c r="G24" s="48"/>
      <c r="H24" s="48"/>
      <c r="I24" s="51"/>
      <c r="J24" s="48"/>
      <c r="K24" s="48"/>
      <c r="L24" s="48"/>
      <c r="M24" s="48"/>
      <c r="N24" s="48"/>
      <c r="O24" s="51"/>
      <c r="P24" s="44">
        <v>44.9</v>
      </c>
      <c r="Q24" s="48"/>
      <c r="R24" s="48"/>
      <c r="S24" s="51"/>
      <c r="T24" s="48"/>
      <c r="U24" s="48"/>
      <c r="V24" s="48"/>
      <c r="W24" s="48"/>
      <c r="X24" s="48"/>
      <c r="Y24" s="51"/>
      <c r="Z24" s="44">
        <v>44.9</v>
      </c>
      <c r="AA24" s="44">
        <f>Z24/P24*100</f>
        <v>100</v>
      </c>
    </row>
    <row r="25" spans="1:27" s="12" customFormat="1" ht="37.5">
      <c r="A25" s="15"/>
      <c r="B25" s="8" t="s">
        <v>176</v>
      </c>
      <c r="C25" s="52" t="s">
        <v>2</v>
      </c>
      <c r="D25" s="52" t="s">
        <v>37</v>
      </c>
      <c r="E25" s="52" t="s">
        <v>92</v>
      </c>
      <c r="F25" s="52"/>
      <c r="G25" s="48"/>
      <c r="H25" s="48"/>
      <c r="I25" s="51"/>
      <c r="J25" s="48"/>
      <c r="K25" s="48"/>
      <c r="L25" s="48"/>
      <c r="M25" s="48"/>
      <c r="N25" s="48"/>
      <c r="O25" s="51"/>
      <c r="P25" s="44">
        <v>44.9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v>44.9</v>
      </c>
      <c r="AA25" s="44">
        <f>Z25/P25*100</f>
        <v>100</v>
      </c>
    </row>
    <row r="26" spans="1:27" s="12" customFormat="1" ht="84" customHeight="1">
      <c r="A26" s="15"/>
      <c r="B26" s="28" t="s">
        <v>177</v>
      </c>
      <c r="C26" s="52" t="s">
        <v>2</v>
      </c>
      <c r="D26" s="52" t="s">
        <v>37</v>
      </c>
      <c r="E26" s="52" t="s">
        <v>93</v>
      </c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v>44.9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v>44.9</v>
      </c>
      <c r="AA26" s="44">
        <f>Z26/P26*100</f>
        <v>100</v>
      </c>
    </row>
    <row r="27" spans="1:27" s="12" customFormat="1" ht="93.75">
      <c r="A27" s="15"/>
      <c r="B27" s="28" t="s">
        <v>59</v>
      </c>
      <c r="C27" s="52" t="s">
        <v>2</v>
      </c>
      <c r="D27" s="52" t="s">
        <v>37</v>
      </c>
      <c r="E27" s="52" t="s">
        <v>94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v>44.9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v>44.9</v>
      </c>
      <c r="AA27" s="44">
        <f>Z27/P27*100</f>
        <v>100</v>
      </c>
    </row>
    <row r="28" spans="1:27" s="12" customFormat="1" ht="18.75">
      <c r="A28" s="15"/>
      <c r="B28" s="28" t="s">
        <v>75</v>
      </c>
      <c r="C28" s="52" t="s">
        <v>2</v>
      </c>
      <c r="D28" s="52" t="s">
        <v>37</v>
      </c>
      <c r="E28" s="52" t="s">
        <v>94</v>
      </c>
      <c r="F28" s="52" t="s">
        <v>60</v>
      </c>
      <c r="G28" s="48"/>
      <c r="H28" s="48"/>
      <c r="I28" s="51"/>
      <c r="J28" s="48"/>
      <c r="K28" s="48"/>
      <c r="L28" s="48"/>
      <c r="M28" s="48"/>
      <c r="N28" s="48"/>
      <c r="O28" s="51"/>
      <c r="P28" s="44">
        <v>44.9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44.9</v>
      </c>
      <c r="AA28" s="44">
        <f>Z28/P28*100</f>
        <v>100</v>
      </c>
    </row>
    <row r="29" spans="1:27" s="12" customFormat="1" ht="18.75">
      <c r="A29" s="15"/>
      <c r="B29" s="28" t="s">
        <v>71</v>
      </c>
      <c r="C29" s="52" t="s">
        <v>2</v>
      </c>
      <c r="D29" s="52" t="s">
        <v>11</v>
      </c>
      <c r="E29" s="52"/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v>5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0</v>
      </c>
      <c r="AA29" s="44">
        <v>0</v>
      </c>
    </row>
    <row r="30" spans="1:27" s="12" customFormat="1" ht="56.25">
      <c r="A30" s="15"/>
      <c r="B30" s="28" t="s">
        <v>174</v>
      </c>
      <c r="C30" s="52" t="s">
        <v>2</v>
      </c>
      <c r="D30" s="52" t="s">
        <v>11</v>
      </c>
      <c r="E30" s="52" t="s">
        <v>87</v>
      </c>
      <c r="F30" s="52"/>
      <c r="G30" s="48"/>
      <c r="H30" s="48"/>
      <c r="I30" s="51"/>
      <c r="J30" s="48"/>
      <c r="K30" s="48"/>
      <c r="L30" s="48"/>
      <c r="M30" s="48"/>
      <c r="N30" s="48"/>
      <c r="O30" s="51"/>
      <c r="P30" s="44">
        <v>5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0</v>
      </c>
      <c r="AA30" s="44">
        <v>0</v>
      </c>
    </row>
    <row r="31" spans="1:27" s="12" customFormat="1" ht="37.5">
      <c r="A31" s="15"/>
      <c r="B31" s="28" t="s">
        <v>67</v>
      </c>
      <c r="C31" s="52" t="s">
        <v>2</v>
      </c>
      <c r="D31" s="52" t="s">
        <v>11</v>
      </c>
      <c r="E31" s="52" t="s">
        <v>95</v>
      </c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v>5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0</v>
      </c>
      <c r="AA31" s="44">
        <v>0</v>
      </c>
    </row>
    <row r="32" spans="1:27" s="12" customFormat="1" ht="37.5">
      <c r="A32" s="15"/>
      <c r="B32" s="28" t="s">
        <v>72</v>
      </c>
      <c r="C32" s="52" t="s">
        <v>2</v>
      </c>
      <c r="D32" s="52" t="s">
        <v>11</v>
      </c>
      <c r="E32" s="52" t="s">
        <v>96</v>
      </c>
      <c r="F32" s="52"/>
      <c r="G32" s="48"/>
      <c r="H32" s="48"/>
      <c r="I32" s="51"/>
      <c r="J32" s="48"/>
      <c r="K32" s="48"/>
      <c r="L32" s="48"/>
      <c r="M32" s="48"/>
      <c r="N32" s="48"/>
      <c r="O32" s="51"/>
      <c r="P32" s="44">
        <v>5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0</v>
      </c>
      <c r="AA32" s="44">
        <v>0</v>
      </c>
    </row>
    <row r="33" spans="1:27" s="12" customFormat="1" ht="18.75">
      <c r="A33" s="15"/>
      <c r="B33" s="28" t="s">
        <v>56</v>
      </c>
      <c r="C33" s="52" t="s">
        <v>2</v>
      </c>
      <c r="D33" s="52" t="s">
        <v>11</v>
      </c>
      <c r="E33" s="52" t="s">
        <v>96</v>
      </c>
      <c r="F33" s="52" t="s">
        <v>57</v>
      </c>
      <c r="G33" s="48"/>
      <c r="H33" s="48"/>
      <c r="I33" s="51"/>
      <c r="J33" s="48"/>
      <c r="K33" s="48"/>
      <c r="L33" s="48"/>
      <c r="M33" s="48"/>
      <c r="N33" s="48"/>
      <c r="O33" s="51"/>
      <c r="P33" s="44">
        <v>5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0</v>
      </c>
      <c r="AA33" s="44">
        <v>0</v>
      </c>
    </row>
    <row r="34" spans="1:27" s="12" customFormat="1" ht="18.75">
      <c r="A34" s="15"/>
      <c r="B34" s="6" t="s">
        <v>10</v>
      </c>
      <c r="C34" s="50" t="s">
        <v>2</v>
      </c>
      <c r="D34" s="50" t="s">
        <v>32</v>
      </c>
      <c r="E34" s="50"/>
      <c r="F34" s="50"/>
      <c r="G34" s="48"/>
      <c r="H34" s="48"/>
      <c r="I34" s="48"/>
      <c r="J34" s="48"/>
      <c r="K34" s="48"/>
      <c r="L34" s="48"/>
      <c r="M34" s="48"/>
      <c r="N34" s="48"/>
      <c r="O34" s="48"/>
      <c r="P34" s="44">
        <v>265.6</v>
      </c>
      <c r="Q34" s="48"/>
      <c r="R34" s="48"/>
      <c r="S34" s="48"/>
      <c r="T34" s="48"/>
      <c r="U34" s="48"/>
      <c r="V34" s="48"/>
      <c r="W34" s="48"/>
      <c r="X34" s="48"/>
      <c r="Y34" s="48"/>
      <c r="Z34" s="44">
        <v>265.3</v>
      </c>
      <c r="AA34" s="44">
        <f t="shared" si="1"/>
        <v>99.88704819277108</v>
      </c>
    </row>
    <row r="35" spans="1:27" s="12" customFormat="1" ht="112.5">
      <c r="A35" s="15"/>
      <c r="B35" s="6" t="s">
        <v>184</v>
      </c>
      <c r="C35" s="50" t="s">
        <v>2</v>
      </c>
      <c r="D35" s="50" t="s">
        <v>32</v>
      </c>
      <c r="E35" s="50" t="s">
        <v>97</v>
      </c>
      <c r="F35" s="50"/>
      <c r="G35" s="48"/>
      <c r="H35" s="48"/>
      <c r="I35" s="48"/>
      <c r="J35" s="48"/>
      <c r="K35" s="48"/>
      <c r="L35" s="48"/>
      <c r="M35" s="48"/>
      <c r="N35" s="48"/>
      <c r="O35" s="48"/>
      <c r="P35" s="44">
        <v>41.6</v>
      </c>
      <c r="Q35" s="48"/>
      <c r="R35" s="48"/>
      <c r="S35" s="48"/>
      <c r="T35" s="48"/>
      <c r="U35" s="48"/>
      <c r="V35" s="48"/>
      <c r="W35" s="48"/>
      <c r="X35" s="48"/>
      <c r="Y35" s="48"/>
      <c r="Z35" s="44">
        <v>41.6</v>
      </c>
      <c r="AA35" s="44">
        <f t="shared" si="1"/>
        <v>100</v>
      </c>
    </row>
    <row r="36" spans="1:27" s="12" customFormat="1" ht="37.5">
      <c r="A36" s="15"/>
      <c r="B36" s="6" t="s">
        <v>70</v>
      </c>
      <c r="C36" s="50" t="s">
        <v>2</v>
      </c>
      <c r="D36" s="50" t="s">
        <v>32</v>
      </c>
      <c r="E36" s="50" t="s">
        <v>98</v>
      </c>
      <c r="F36" s="50"/>
      <c r="G36" s="48"/>
      <c r="H36" s="48"/>
      <c r="I36" s="48"/>
      <c r="J36" s="48"/>
      <c r="K36" s="48"/>
      <c r="L36" s="48"/>
      <c r="M36" s="48"/>
      <c r="N36" s="48"/>
      <c r="O36" s="48"/>
      <c r="P36" s="44">
        <v>21.6</v>
      </c>
      <c r="Q36" s="48"/>
      <c r="R36" s="48"/>
      <c r="S36" s="48"/>
      <c r="T36" s="48"/>
      <c r="U36" s="48"/>
      <c r="V36" s="48"/>
      <c r="W36" s="48"/>
      <c r="X36" s="48"/>
      <c r="Y36" s="48"/>
      <c r="Z36" s="44">
        <v>21.6</v>
      </c>
      <c r="AA36" s="44">
        <f t="shared" si="1"/>
        <v>100</v>
      </c>
    </row>
    <row r="37" spans="1:27" s="12" customFormat="1" ht="56.25">
      <c r="A37" s="15"/>
      <c r="B37" s="6" t="s">
        <v>155</v>
      </c>
      <c r="C37" s="50" t="s">
        <v>2</v>
      </c>
      <c r="D37" s="50" t="s">
        <v>32</v>
      </c>
      <c r="E37" s="50" t="s">
        <v>99</v>
      </c>
      <c r="F37" s="50"/>
      <c r="G37" s="48"/>
      <c r="H37" s="48"/>
      <c r="I37" s="48"/>
      <c r="J37" s="48"/>
      <c r="K37" s="48"/>
      <c r="L37" s="48"/>
      <c r="M37" s="48"/>
      <c r="N37" s="48"/>
      <c r="O37" s="48"/>
      <c r="P37" s="44">
        <v>21.6</v>
      </c>
      <c r="Q37" s="48"/>
      <c r="R37" s="48"/>
      <c r="S37" s="48"/>
      <c r="T37" s="48"/>
      <c r="U37" s="48"/>
      <c r="V37" s="48"/>
      <c r="W37" s="48"/>
      <c r="X37" s="48"/>
      <c r="Y37" s="48"/>
      <c r="Z37" s="44">
        <v>21.6</v>
      </c>
      <c r="AA37" s="44">
        <f t="shared" si="1"/>
        <v>100</v>
      </c>
    </row>
    <row r="38" spans="1:27" s="12" customFormat="1" ht="37.5">
      <c r="A38" s="15"/>
      <c r="B38" s="6" t="s">
        <v>73</v>
      </c>
      <c r="C38" s="50" t="s">
        <v>2</v>
      </c>
      <c r="D38" s="50" t="s">
        <v>32</v>
      </c>
      <c r="E38" s="50" t="s">
        <v>100</v>
      </c>
      <c r="F38" s="50" t="s">
        <v>62</v>
      </c>
      <c r="G38" s="48"/>
      <c r="H38" s="48"/>
      <c r="I38" s="48"/>
      <c r="J38" s="48"/>
      <c r="K38" s="48"/>
      <c r="L38" s="48"/>
      <c r="M38" s="48"/>
      <c r="N38" s="48"/>
      <c r="O38" s="48"/>
      <c r="P38" s="44">
        <v>21.6</v>
      </c>
      <c r="Q38" s="48"/>
      <c r="R38" s="48"/>
      <c r="S38" s="48"/>
      <c r="T38" s="48"/>
      <c r="U38" s="48"/>
      <c r="V38" s="48"/>
      <c r="W38" s="48"/>
      <c r="X38" s="48"/>
      <c r="Y38" s="48"/>
      <c r="Z38" s="44">
        <v>21.6</v>
      </c>
      <c r="AA38" s="44">
        <f t="shared" si="1"/>
        <v>100</v>
      </c>
    </row>
    <row r="39" spans="1:27" s="12" customFormat="1" ht="37.5" customHeight="1">
      <c r="A39" s="15"/>
      <c r="B39" s="6" t="s">
        <v>74</v>
      </c>
      <c r="C39" s="50" t="s">
        <v>2</v>
      </c>
      <c r="D39" s="50" t="s">
        <v>32</v>
      </c>
      <c r="E39" s="50" t="s">
        <v>101</v>
      </c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4">
        <v>20</v>
      </c>
      <c r="Q39" s="48"/>
      <c r="R39" s="48"/>
      <c r="S39" s="48"/>
      <c r="T39" s="48"/>
      <c r="U39" s="48"/>
      <c r="V39" s="48"/>
      <c r="W39" s="48"/>
      <c r="X39" s="48"/>
      <c r="Y39" s="48"/>
      <c r="Z39" s="44">
        <v>20</v>
      </c>
      <c r="AA39" s="44">
        <f t="shared" si="1"/>
        <v>100</v>
      </c>
    </row>
    <row r="40" spans="1:27" s="12" customFormat="1" ht="57.75" customHeight="1">
      <c r="A40" s="15"/>
      <c r="B40" s="6" t="s">
        <v>63</v>
      </c>
      <c r="C40" s="50" t="s">
        <v>2</v>
      </c>
      <c r="D40" s="50" t="s">
        <v>32</v>
      </c>
      <c r="E40" s="50" t="s">
        <v>102</v>
      </c>
      <c r="F40" s="50" t="s">
        <v>64</v>
      </c>
      <c r="G40" s="48"/>
      <c r="H40" s="48"/>
      <c r="I40" s="48"/>
      <c r="J40" s="48"/>
      <c r="K40" s="48"/>
      <c r="L40" s="48"/>
      <c r="M40" s="48"/>
      <c r="N40" s="48"/>
      <c r="O40" s="48"/>
      <c r="P40" s="44">
        <v>20</v>
      </c>
      <c r="Q40" s="48"/>
      <c r="R40" s="48"/>
      <c r="S40" s="48"/>
      <c r="T40" s="48"/>
      <c r="U40" s="48"/>
      <c r="V40" s="48"/>
      <c r="W40" s="48"/>
      <c r="X40" s="48"/>
      <c r="Y40" s="48"/>
      <c r="Z40" s="44">
        <v>20</v>
      </c>
      <c r="AA40" s="44">
        <f t="shared" si="1"/>
        <v>100</v>
      </c>
    </row>
    <row r="41" spans="1:27" s="12" customFormat="1" ht="63.75" customHeight="1">
      <c r="A41" s="15"/>
      <c r="B41" s="75" t="s">
        <v>189</v>
      </c>
      <c r="C41" s="50" t="s">
        <v>2</v>
      </c>
      <c r="D41" s="50" t="s">
        <v>32</v>
      </c>
      <c r="E41" s="50" t="s">
        <v>188</v>
      </c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224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223.7</v>
      </c>
      <c r="AA41" s="44">
        <f>Z41/P41*100</f>
        <v>99.86607142857142</v>
      </c>
    </row>
    <row r="42" spans="1:27" s="12" customFormat="1" ht="75" customHeight="1">
      <c r="A42" s="15"/>
      <c r="B42" s="75" t="s">
        <v>190</v>
      </c>
      <c r="C42" s="50" t="s">
        <v>2</v>
      </c>
      <c r="D42" s="50" t="s">
        <v>32</v>
      </c>
      <c r="E42" s="50" t="s">
        <v>191</v>
      </c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4">
        <v>224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223.7</v>
      </c>
      <c r="AA42" s="44">
        <f>Z42/P42*100</f>
        <v>99.86607142857142</v>
      </c>
    </row>
    <row r="43" spans="1:27" s="12" customFormat="1" ht="36" customHeight="1">
      <c r="A43" s="15"/>
      <c r="B43" s="31" t="s">
        <v>54</v>
      </c>
      <c r="C43" s="50" t="s">
        <v>2</v>
      </c>
      <c r="D43" s="50" t="s">
        <v>32</v>
      </c>
      <c r="E43" s="50" t="s">
        <v>191</v>
      </c>
      <c r="F43" s="50" t="s">
        <v>55</v>
      </c>
      <c r="G43" s="48"/>
      <c r="H43" s="48"/>
      <c r="I43" s="48"/>
      <c r="J43" s="48"/>
      <c r="K43" s="48"/>
      <c r="L43" s="48"/>
      <c r="M43" s="48"/>
      <c r="N43" s="48"/>
      <c r="O43" s="48"/>
      <c r="P43" s="44">
        <v>224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223.7</v>
      </c>
      <c r="AA43" s="44">
        <f>Z43/P43*100</f>
        <v>99.86607142857142</v>
      </c>
    </row>
    <row r="44" spans="1:27" s="12" customFormat="1" ht="18.75">
      <c r="A44" s="67" t="s">
        <v>41</v>
      </c>
      <c r="B44" s="70" t="s">
        <v>29</v>
      </c>
      <c r="C44" s="69" t="s">
        <v>4</v>
      </c>
      <c r="D44" s="69" t="s">
        <v>3</v>
      </c>
      <c r="E44" s="69"/>
      <c r="F44" s="69"/>
      <c r="G44" s="60">
        <f>G45</f>
        <v>100</v>
      </c>
      <c r="H44" s="63"/>
      <c r="I44" s="64"/>
      <c r="J44" s="60"/>
      <c r="K44" s="60"/>
      <c r="L44" s="60"/>
      <c r="M44" s="60"/>
      <c r="N44" s="60"/>
      <c r="O44" s="64"/>
      <c r="P44" s="60">
        <v>243</v>
      </c>
      <c r="Q44" s="60" t="e">
        <f aca="true" t="shared" si="7" ref="Q44:Q49">Q45</f>
        <v>#REF!</v>
      </c>
      <c r="R44" s="63"/>
      <c r="S44" s="64"/>
      <c r="T44" s="60"/>
      <c r="U44" s="60"/>
      <c r="V44" s="60"/>
      <c r="W44" s="60"/>
      <c r="X44" s="60"/>
      <c r="Y44" s="64"/>
      <c r="Z44" s="60">
        <v>243</v>
      </c>
      <c r="AA44" s="60">
        <f t="shared" si="1"/>
        <v>100</v>
      </c>
    </row>
    <row r="45" spans="1:27" s="12" customFormat="1" ht="37.5">
      <c r="A45" s="15"/>
      <c r="B45" s="31" t="s">
        <v>31</v>
      </c>
      <c r="C45" s="43" t="s">
        <v>4</v>
      </c>
      <c r="D45" s="43" t="s">
        <v>15</v>
      </c>
      <c r="E45" s="43"/>
      <c r="F45" s="43"/>
      <c r="G45" s="44">
        <f>G46</f>
        <v>100</v>
      </c>
      <c r="H45" s="53"/>
      <c r="I45" s="51"/>
      <c r="J45" s="48"/>
      <c r="K45" s="48"/>
      <c r="L45" s="48"/>
      <c r="M45" s="48"/>
      <c r="N45" s="48"/>
      <c r="O45" s="51"/>
      <c r="P45" s="44">
        <v>243</v>
      </c>
      <c r="Q45" s="44" t="e">
        <f t="shared" si="7"/>
        <v>#REF!</v>
      </c>
      <c r="R45" s="53"/>
      <c r="S45" s="51"/>
      <c r="T45" s="48"/>
      <c r="U45" s="48"/>
      <c r="V45" s="48"/>
      <c r="W45" s="48"/>
      <c r="X45" s="48"/>
      <c r="Y45" s="51"/>
      <c r="Z45" s="44">
        <v>243</v>
      </c>
      <c r="AA45" s="44">
        <f t="shared" si="1"/>
        <v>100</v>
      </c>
    </row>
    <row r="46" spans="1:27" s="12" customFormat="1" ht="56.25">
      <c r="A46" s="15"/>
      <c r="B46" s="31" t="s">
        <v>174</v>
      </c>
      <c r="C46" s="43" t="s">
        <v>4</v>
      </c>
      <c r="D46" s="43" t="s">
        <v>15</v>
      </c>
      <c r="E46" s="43" t="s">
        <v>87</v>
      </c>
      <c r="F46" s="43"/>
      <c r="G46" s="44">
        <f>G47</f>
        <v>100</v>
      </c>
      <c r="H46" s="53"/>
      <c r="I46" s="51"/>
      <c r="J46" s="48"/>
      <c r="K46" s="48"/>
      <c r="L46" s="48"/>
      <c r="M46" s="48"/>
      <c r="N46" s="48"/>
      <c r="O46" s="51"/>
      <c r="P46" s="44">
        <v>243</v>
      </c>
      <c r="Q46" s="44" t="e">
        <f t="shared" si="7"/>
        <v>#REF!</v>
      </c>
      <c r="R46" s="53"/>
      <c r="S46" s="51"/>
      <c r="T46" s="48"/>
      <c r="U46" s="48"/>
      <c r="V46" s="48"/>
      <c r="W46" s="48"/>
      <c r="X46" s="48"/>
      <c r="Y46" s="51"/>
      <c r="Z46" s="44">
        <v>243</v>
      </c>
      <c r="AA46" s="44">
        <f t="shared" si="1"/>
        <v>100</v>
      </c>
    </row>
    <row r="47" spans="1:27" s="12" customFormat="1" ht="18.75">
      <c r="A47" s="15"/>
      <c r="B47" s="31" t="s">
        <v>156</v>
      </c>
      <c r="C47" s="43" t="s">
        <v>4</v>
      </c>
      <c r="D47" s="43" t="s">
        <v>15</v>
      </c>
      <c r="E47" s="43" t="s">
        <v>90</v>
      </c>
      <c r="F47" s="43"/>
      <c r="G47" s="44">
        <f>G49</f>
        <v>100</v>
      </c>
      <c r="H47" s="53"/>
      <c r="I47" s="51"/>
      <c r="J47" s="48"/>
      <c r="K47" s="48"/>
      <c r="L47" s="48"/>
      <c r="M47" s="48"/>
      <c r="N47" s="48"/>
      <c r="O47" s="51"/>
      <c r="P47" s="44">
        <v>243</v>
      </c>
      <c r="Q47" s="44" t="e">
        <f t="shared" si="7"/>
        <v>#REF!</v>
      </c>
      <c r="R47" s="53"/>
      <c r="S47" s="51"/>
      <c r="T47" s="48"/>
      <c r="U47" s="48"/>
      <c r="V47" s="48"/>
      <c r="W47" s="48"/>
      <c r="X47" s="48"/>
      <c r="Y47" s="51"/>
      <c r="Z47" s="44">
        <v>243</v>
      </c>
      <c r="AA47" s="44">
        <f t="shared" si="1"/>
        <v>100</v>
      </c>
    </row>
    <row r="48" spans="1:27" s="12" customFormat="1" ht="56.25">
      <c r="A48" s="15"/>
      <c r="B48" s="31" t="s">
        <v>49</v>
      </c>
      <c r="C48" s="43" t="s">
        <v>4</v>
      </c>
      <c r="D48" s="43" t="s">
        <v>15</v>
      </c>
      <c r="E48" s="43" t="s">
        <v>103</v>
      </c>
      <c r="F48" s="43"/>
      <c r="G48" s="44"/>
      <c r="H48" s="53"/>
      <c r="I48" s="51"/>
      <c r="J48" s="48"/>
      <c r="K48" s="48"/>
      <c r="L48" s="48"/>
      <c r="M48" s="48"/>
      <c r="N48" s="48"/>
      <c r="O48" s="51"/>
      <c r="P48" s="44">
        <v>243</v>
      </c>
      <c r="Q48" s="44" t="e">
        <f t="shared" si="7"/>
        <v>#REF!</v>
      </c>
      <c r="R48" s="53"/>
      <c r="S48" s="51"/>
      <c r="T48" s="48"/>
      <c r="U48" s="48"/>
      <c r="V48" s="48"/>
      <c r="W48" s="48"/>
      <c r="X48" s="48"/>
      <c r="Y48" s="51"/>
      <c r="Z48" s="44">
        <v>243</v>
      </c>
      <c r="AA48" s="44">
        <f t="shared" si="1"/>
        <v>100</v>
      </c>
    </row>
    <row r="49" spans="1:27" s="12" customFormat="1" ht="96" customHeight="1">
      <c r="A49" s="15"/>
      <c r="B49" s="8" t="s">
        <v>50</v>
      </c>
      <c r="C49" s="43" t="s">
        <v>4</v>
      </c>
      <c r="D49" s="43" t="s">
        <v>15</v>
      </c>
      <c r="E49" s="43" t="s">
        <v>103</v>
      </c>
      <c r="F49" s="43" t="s">
        <v>51</v>
      </c>
      <c r="G49" s="44">
        <v>100</v>
      </c>
      <c r="H49" s="53"/>
      <c r="I49" s="51"/>
      <c r="J49" s="48"/>
      <c r="K49" s="48"/>
      <c r="L49" s="48"/>
      <c r="M49" s="48"/>
      <c r="N49" s="48"/>
      <c r="O49" s="51"/>
      <c r="P49" s="44">
        <v>243</v>
      </c>
      <c r="Q49" s="44" t="e">
        <f t="shared" si="7"/>
        <v>#REF!</v>
      </c>
      <c r="R49" s="53"/>
      <c r="S49" s="51"/>
      <c r="T49" s="48"/>
      <c r="U49" s="48"/>
      <c r="V49" s="48"/>
      <c r="W49" s="48"/>
      <c r="X49" s="48"/>
      <c r="Y49" s="51"/>
      <c r="Z49" s="44">
        <v>243</v>
      </c>
      <c r="AA49" s="44">
        <f t="shared" si="1"/>
        <v>100</v>
      </c>
    </row>
    <row r="50" spans="1:27" s="12" customFormat="1" ht="37.5">
      <c r="A50" s="67" t="s">
        <v>42</v>
      </c>
      <c r="B50" s="58" t="s">
        <v>14</v>
      </c>
      <c r="C50" s="59" t="s">
        <v>15</v>
      </c>
      <c r="D50" s="59" t="s">
        <v>3</v>
      </c>
      <c r="E50" s="59"/>
      <c r="F50" s="59"/>
      <c r="G50" s="60" t="e">
        <f>SUM(#REF!+#REF!)</f>
        <v>#REF!</v>
      </c>
      <c r="H50" s="60" t="e">
        <f>SUM(#REF!+#REF!)</f>
        <v>#REF!</v>
      </c>
      <c r="I50" s="60" t="e">
        <f>SUM(#REF!+#REF!)</f>
        <v>#REF!</v>
      </c>
      <c r="J50" s="60" t="e">
        <f>SUM(#REF!+#REF!)</f>
        <v>#REF!</v>
      </c>
      <c r="K50" s="60" t="e">
        <f>SUM(#REF!+#REF!)</f>
        <v>#REF!</v>
      </c>
      <c r="L50" s="60" t="e">
        <f>SUM(#REF!+#REF!)</f>
        <v>#REF!</v>
      </c>
      <c r="M50" s="60" t="e">
        <f>SUM(#REF!+#REF!)</f>
        <v>#REF!</v>
      </c>
      <c r="N50" s="60" t="e">
        <f>SUM(#REF!+#REF!)</f>
        <v>#REF!</v>
      </c>
      <c r="O50" s="60" t="e">
        <f>SUM(#REF!+#REF!)</f>
        <v>#REF!</v>
      </c>
      <c r="P50" s="61">
        <v>38</v>
      </c>
      <c r="Q50" s="60" t="e">
        <f>SUM(#REF!+#REF!)</f>
        <v>#REF!</v>
      </c>
      <c r="R50" s="60" t="e">
        <f>SUM(#REF!+#REF!)</f>
        <v>#REF!</v>
      </c>
      <c r="S50" s="60" t="e">
        <f>SUM(#REF!+#REF!)</f>
        <v>#REF!</v>
      </c>
      <c r="T50" s="60" t="e">
        <f>SUM(#REF!+#REF!)</f>
        <v>#REF!</v>
      </c>
      <c r="U50" s="60" t="e">
        <f>SUM(#REF!+#REF!)</f>
        <v>#REF!</v>
      </c>
      <c r="V50" s="60" t="e">
        <f>SUM(#REF!+#REF!)</f>
        <v>#REF!</v>
      </c>
      <c r="W50" s="60" t="e">
        <f>SUM(#REF!+#REF!)</f>
        <v>#REF!</v>
      </c>
      <c r="X50" s="60" t="e">
        <f>SUM(#REF!+#REF!)</f>
        <v>#REF!</v>
      </c>
      <c r="Y50" s="60" t="e">
        <f>SUM(#REF!+#REF!)</f>
        <v>#REF!</v>
      </c>
      <c r="Z50" s="61">
        <v>31.8</v>
      </c>
      <c r="AA50" s="61">
        <f t="shared" si="1"/>
        <v>83.6842105263158</v>
      </c>
    </row>
    <row r="51" spans="1:27" s="12" customFormat="1" ht="75">
      <c r="A51" s="67"/>
      <c r="B51" s="29" t="s">
        <v>192</v>
      </c>
      <c r="C51" s="59" t="s">
        <v>15</v>
      </c>
      <c r="D51" s="59" t="s">
        <v>13</v>
      </c>
      <c r="E51" s="59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1">
        <v>10</v>
      </c>
      <c r="Q51" s="60"/>
      <c r="R51" s="60"/>
      <c r="S51" s="60"/>
      <c r="T51" s="60"/>
      <c r="U51" s="60"/>
      <c r="V51" s="60"/>
      <c r="W51" s="60"/>
      <c r="X51" s="60"/>
      <c r="Y51" s="60"/>
      <c r="Z51" s="61">
        <v>5.8</v>
      </c>
      <c r="AA51" s="61">
        <f t="shared" si="1"/>
        <v>57.99999999999999</v>
      </c>
    </row>
    <row r="52" spans="1:27" s="12" customFormat="1" ht="75">
      <c r="A52" s="67"/>
      <c r="B52" s="29" t="s">
        <v>193</v>
      </c>
      <c r="C52" s="50" t="s">
        <v>15</v>
      </c>
      <c r="D52" s="50" t="s">
        <v>13</v>
      </c>
      <c r="E52" s="50" t="s">
        <v>104</v>
      </c>
      <c r="F52" s="50"/>
      <c r="G52" s="60"/>
      <c r="H52" s="60"/>
      <c r="I52" s="60"/>
      <c r="J52" s="60"/>
      <c r="K52" s="60"/>
      <c r="L52" s="60"/>
      <c r="M52" s="60"/>
      <c r="N52" s="60"/>
      <c r="O52" s="60"/>
      <c r="P52" s="44">
        <v>10</v>
      </c>
      <c r="Q52" s="60"/>
      <c r="R52" s="60"/>
      <c r="S52" s="60"/>
      <c r="T52" s="60"/>
      <c r="U52" s="60"/>
      <c r="V52" s="60"/>
      <c r="W52" s="60"/>
      <c r="X52" s="60"/>
      <c r="Y52" s="60"/>
      <c r="Z52" s="44">
        <v>5.8</v>
      </c>
      <c r="AA52" s="44">
        <f>Z52/P52*100</f>
        <v>57.99999999999999</v>
      </c>
    </row>
    <row r="53" spans="1:27" s="12" customFormat="1" ht="93.75">
      <c r="A53" s="67"/>
      <c r="B53" s="76" t="s">
        <v>194</v>
      </c>
      <c r="C53" s="50" t="s">
        <v>15</v>
      </c>
      <c r="D53" s="50" t="s">
        <v>13</v>
      </c>
      <c r="E53" s="50" t="s">
        <v>197</v>
      </c>
      <c r="F53" s="50"/>
      <c r="G53" s="60"/>
      <c r="H53" s="60"/>
      <c r="I53" s="60"/>
      <c r="J53" s="60"/>
      <c r="K53" s="60"/>
      <c r="L53" s="60"/>
      <c r="M53" s="60"/>
      <c r="N53" s="60"/>
      <c r="O53" s="60"/>
      <c r="P53" s="44">
        <v>10</v>
      </c>
      <c r="Q53" s="60"/>
      <c r="R53" s="60"/>
      <c r="S53" s="60"/>
      <c r="T53" s="60"/>
      <c r="U53" s="60"/>
      <c r="V53" s="60"/>
      <c r="W53" s="60"/>
      <c r="X53" s="60"/>
      <c r="Y53" s="60"/>
      <c r="Z53" s="44">
        <v>5.8</v>
      </c>
      <c r="AA53" s="44">
        <v>58</v>
      </c>
    </row>
    <row r="54" spans="1:27" s="12" customFormat="1" ht="56.25">
      <c r="A54" s="67"/>
      <c r="B54" s="5" t="s">
        <v>195</v>
      </c>
      <c r="C54" s="50" t="s">
        <v>15</v>
      </c>
      <c r="D54" s="50" t="s">
        <v>13</v>
      </c>
      <c r="E54" s="50" t="s">
        <v>198</v>
      </c>
      <c r="F54" s="50"/>
      <c r="G54" s="60"/>
      <c r="H54" s="60"/>
      <c r="I54" s="60"/>
      <c r="J54" s="60"/>
      <c r="K54" s="60"/>
      <c r="L54" s="60"/>
      <c r="M54" s="60"/>
      <c r="N54" s="60"/>
      <c r="O54" s="60"/>
      <c r="P54" s="44">
        <v>10</v>
      </c>
      <c r="Q54" s="60"/>
      <c r="R54" s="60"/>
      <c r="S54" s="60"/>
      <c r="T54" s="60"/>
      <c r="U54" s="60"/>
      <c r="V54" s="60"/>
      <c r="W54" s="60"/>
      <c r="X54" s="60"/>
      <c r="Y54" s="60"/>
      <c r="Z54" s="44">
        <v>5.8</v>
      </c>
      <c r="AA54" s="44">
        <v>58</v>
      </c>
    </row>
    <row r="55" spans="1:27" s="12" customFormat="1" ht="75">
      <c r="A55" s="67"/>
      <c r="B55" s="5" t="s">
        <v>196</v>
      </c>
      <c r="C55" s="50" t="s">
        <v>15</v>
      </c>
      <c r="D55" s="50" t="s">
        <v>13</v>
      </c>
      <c r="E55" s="50" t="s">
        <v>199</v>
      </c>
      <c r="F55" s="50"/>
      <c r="G55" s="60"/>
      <c r="H55" s="60"/>
      <c r="I55" s="60"/>
      <c r="J55" s="60"/>
      <c r="K55" s="60"/>
      <c r="L55" s="60"/>
      <c r="M55" s="60"/>
      <c r="N55" s="60"/>
      <c r="O55" s="60"/>
      <c r="P55" s="44">
        <v>10</v>
      </c>
      <c r="Q55" s="60"/>
      <c r="R55" s="60"/>
      <c r="S55" s="60"/>
      <c r="T55" s="60"/>
      <c r="U55" s="60"/>
      <c r="V55" s="60"/>
      <c r="W55" s="60"/>
      <c r="X55" s="60"/>
      <c r="Y55" s="60"/>
      <c r="Z55" s="44">
        <v>5.8</v>
      </c>
      <c r="AA55" s="44">
        <v>58</v>
      </c>
    </row>
    <row r="56" spans="1:27" s="12" customFormat="1" ht="37.5">
      <c r="A56" s="67"/>
      <c r="B56" s="28" t="s">
        <v>54</v>
      </c>
      <c r="C56" s="50" t="s">
        <v>15</v>
      </c>
      <c r="D56" s="50" t="s">
        <v>13</v>
      </c>
      <c r="E56" s="50" t="s">
        <v>199</v>
      </c>
      <c r="F56" s="50" t="s">
        <v>55</v>
      </c>
      <c r="G56" s="60"/>
      <c r="H56" s="60"/>
      <c r="I56" s="60"/>
      <c r="J56" s="60"/>
      <c r="K56" s="60"/>
      <c r="L56" s="60"/>
      <c r="M56" s="60"/>
      <c r="N56" s="60"/>
      <c r="O56" s="60"/>
      <c r="P56" s="44">
        <v>10</v>
      </c>
      <c r="Q56" s="60"/>
      <c r="R56" s="60"/>
      <c r="S56" s="60"/>
      <c r="T56" s="60"/>
      <c r="U56" s="60"/>
      <c r="V56" s="60"/>
      <c r="W56" s="60"/>
      <c r="X56" s="60"/>
      <c r="Y56" s="60"/>
      <c r="Z56" s="44">
        <v>5.8</v>
      </c>
      <c r="AA56" s="44">
        <v>58</v>
      </c>
    </row>
    <row r="57" spans="1:27" s="12" customFormat="1" ht="59.25" customHeight="1">
      <c r="A57" s="15"/>
      <c r="B57" s="6" t="s">
        <v>105</v>
      </c>
      <c r="C57" s="50" t="s">
        <v>15</v>
      </c>
      <c r="D57" s="50" t="s">
        <v>106</v>
      </c>
      <c r="E57" s="50" t="s">
        <v>238</v>
      </c>
      <c r="F57" s="50"/>
      <c r="G57" s="48"/>
      <c r="H57" s="48"/>
      <c r="I57" s="51"/>
      <c r="J57" s="48"/>
      <c r="K57" s="48"/>
      <c r="L57" s="48"/>
      <c r="M57" s="48"/>
      <c r="N57" s="48"/>
      <c r="O57" s="51"/>
      <c r="P57" s="44">
        <v>28</v>
      </c>
      <c r="Q57" s="48"/>
      <c r="R57" s="48"/>
      <c r="S57" s="51"/>
      <c r="T57" s="48"/>
      <c r="U57" s="48"/>
      <c r="V57" s="48"/>
      <c r="W57" s="48"/>
      <c r="X57" s="48"/>
      <c r="Y57" s="51"/>
      <c r="Z57" s="44">
        <v>26</v>
      </c>
      <c r="AA57" s="44">
        <f t="shared" si="1"/>
        <v>92.85714285714286</v>
      </c>
    </row>
    <row r="58" spans="1:27" s="12" customFormat="1" ht="51.75" customHeight="1">
      <c r="A58" s="15"/>
      <c r="B58" s="6" t="s">
        <v>107</v>
      </c>
      <c r="C58" s="50" t="s">
        <v>15</v>
      </c>
      <c r="D58" s="50" t="s">
        <v>106</v>
      </c>
      <c r="E58" s="50" t="s">
        <v>104</v>
      </c>
      <c r="F58" s="50"/>
      <c r="G58" s="48"/>
      <c r="H58" s="48"/>
      <c r="I58" s="51"/>
      <c r="J58" s="48"/>
      <c r="K58" s="48"/>
      <c r="L58" s="48"/>
      <c r="M58" s="48"/>
      <c r="N58" s="48"/>
      <c r="O58" s="51"/>
      <c r="P58" s="44">
        <v>28</v>
      </c>
      <c r="Q58" s="48"/>
      <c r="R58" s="48"/>
      <c r="S58" s="51"/>
      <c r="T58" s="48"/>
      <c r="U58" s="48"/>
      <c r="V58" s="48"/>
      <c r="W58" s="48"/>
      <c r="X58" s="48"/>
      <c r="Y58" s="51"/>
      <c r="Z58" s="44">
        <v>26</v>
      </c>
      <c r="AA58" s="44">
        <f t="shared" si="1"/>
        <v>92.85714285714286</v>
      </c>
    </row>
    <row r="59" spans="1:27" s="12" customFormat="1" ht="51.75" customHeight="1">
      <c r="A59" s="15"/>
      <c r="B59" s="29" t="s">
        <v>200</v>
      </c>
      <c r="C59" s="50" t="s">
        <v>15</v>
      </c>
      <c r="D59" s="50" t="s">
        <v>106</v>
      </c>
      <c r="E59" s="52" t="s">
        <v>203</v>
      </c>
      <c r="F59" s="50"/>
      <c r="G59" s="48"/>
      <c r="H59" s="56"/>
      <c r="I59" s="51"/>
      <c r="J59" s="48"/>
      <c r="K59" s="48"/>
      <c r="L59" s="48"/>
      <c r="M59" s="48"/>
      <c r="N59" s="48"/>
      <c r="O59" s="51"/>
      <c r="P59" s="44">
        <v>18</v>
      </c>
      <c r="Q59" s="48"/>
      <c r="R59" s="48"/>
      <c r="S59" s="51"/>
      <c r="T59" s="48"/>
      <c r="U59" s="48"/>
      <c r="V59" s="48"/>
      <c r="W59" s="48"/>
      <c r="X59" s="48"/>
      <c r="Y59" s="51"/>
      <c r="Z59" s="44">
        <v>16</v>
      </c>
      <c r="AA59" s="44">
        <f t="shared" si="1"/>
        <v>88.88888888888889</v>
      </c>
    </row>
    <row r="60" spans="1:27" s="12" customFormat="1" ht="51.75" customHeight="1">
      <c r="A60" s="15"/>
      <c r="B60" s="29" t="s">
        <v>201</v>
      </c>
      <c r="C60" s="50" t="s">
        <v>15</v>
      </c>
      <c r="D60" s="50" t="s">
        <v>106</v>
      </c>
      <c r="E60" s="52" t="s">
        <v>204</v>
      </c>
      <c r="F60" s="50"/>
      <c r="G60" s="48"/>
      <c r="H60" s="56"/>
      <c r="I60" s="51"/>
      <c r="J60" s="48"/>
      <c r="K60" s="48"/>
      <c r="L60" s="48"/>
      <c r="M60" s="48"/>
      <c r="N60" s="48"/>
      <c r="O60" s="51"/>
      <c r="P60" s="44">
        <v>18</v>
      </c>
      <c r="Q60" s="48"/>
      <c r="R60" s="48"/>
      <c r="S60" s="51"/>
      <c r="T60" s="48"/>
      <c r="U60" s="48"/>
      <c r="V60" s="48"/>
      <c r="W60" s="48"/>
      <c r="X60" s="48"/>
      <c r="Y60" s="51"/>
      <c r="Z60" s="44">
        <v>16</v>
      </c>
      <c r="AA60" s="44">
        <f t="shared" si="1"/>
        <v>88.88888888888889</v>
      </c>
    </row>
    <row r="61" spans="1:27" s="12" customFormat="1" ht="51.75" customHeight="1">
      <c r="A61" s="15"/>
      <c r="B61" s="29" t="s">
        <v>202</v>
      </c>
      <c r="C61" s="50" t="s">
        <v>15</v>
      </c>
      <c r="D61" s="50" t="s">
        <v>106</v>
      </c>
      <c r="E61" s="52" t="s">
        <v>205</v>
      </c>
      <c r="F61" s="50"/>
      <c r="G61" s="48"/>
      <c r="H61" s="56"/>
      <c r="I61" s="51"/>
      <c r="J61" s="48"/>
      <c r="K61" s="48"/>
      <c r="L61" s="48"/>
      <c r="M61" s="48"/>
      <c r="N61" s="48"/>
      <c r="O61" s="51"/>
      <c r="P61" s="44">
        <v>18</v>
      </c>
      <c r="Q61" s="48"/>
      <c r="R61" s="48"/>
      <c r="S61" s="51"/>
      <c r="T61" s="48"/>
      <c r="U61" s="48"/>
      <c r="V61" s="48"/>
      <c r="W61" s="48"/>
      <c r="X61" s="48"/>
      <c r="Y61" s="51"/>
      <c r="Z61" s="44">
        <v>16</v>
      </c>
      <c r="AA61" s="44">
        <f t="shared" si="1"/>
        <v>88.88888888888889</v>
      </c>
    </row>
    <row r="62" spans="1:27" s="12" customFormat="1" ht="51.75" customHeight="1">
      <c r="A62" s="15"/>
      <c r="B62" s="28" t="s">
        <v>54</v>
      </c>
      <c r="C62" s="50" t="s">
        <v>15</v>
      </c>
      <c r="D62" s="50" t="s">
        <v>106</v>
      </c>
      <c r="E62" s="52" t="s">
        <v>205</v>
      </c>
      <c r="F62" s="50" t="s">
        <v>62</v>
      </c>
      <c r="G62" s="48"/>
      <c r="H62" s="56"/>
      <c r="I62" s="51"/>
      <c r="J62" s="48"/>
      <c r="K62" s="48"/>
      <c r="L62" s="48"/>
      <c r="M62" s="48"/>
      <c r="N62" s="48"/>
      <c r="O62" s="51"/>
      <c r="P62" s="44">
        <v>18</v>
      </c>
      <c r="Q62" s="48"/>
      <c r="R62" s="48"/>
      <c r="S62" s="51"/>
      <c r="T62" s="48"/>
      <c r="U62" s="48"/>
      <c r="V62" s="48"/>
      <c r="W62" s="48"/>
      <c r="X62" s="48"/>
      <c r="Y62" s="51"/>
      <c r="Z62" s="44">
        <v>16</v>
      </c>
      <c r="AA62" s="44">
        <f t="shared" si="1"/>
        <v>88.88888888888889</v>
      </c>
    </row>
    <row r="63" spans="1:27" s="12" customFormat="1" ht="18.75">
      <c r="A63" s="15"/>
      <c r="B63" s="6" t="s">
        <v>108</v>
      </c>
      <c r="C63" s="50" t="s">
        <v>15</v>
      </c>
      <c r="D63" s="50" t="s">
        <v>106</v>
      </c>
      <c r="E63" s="50" t="s">
        <v>109</v>
      </c>
      <c r="F63" s="50"/>
      <c r="G63" s="48"/>
      <c r="H63" s="56"/>
      <c r="I63" s="48"/>
      <c r="J63" s="48"/>
      <c r="K63" s="48"/>
      <c r="L63" s="48"/>
      <c r="M63" s="48"/>
      <c r="N63" s="48"/>
      <c r="O63" s="48"/>
      <c r="P63" s="48">
        <v>10</v>
      </c>
      <c r="Q63" s="48"/>
      <c r="R63" s="56"/>
      <c r="S63" s="48"/>
      <c r="T63" s="48"/>
      <c r="U63" s="48"/>
      <c r="V63" s="48"/>
      <c r="W63" s="48"/>
      <c r="X63" s="48"/>
      <c r="Y63" s="48"/>
      <c r="Z63" s="48">
        <v>10</v>
      </c>
      <c r="AA63" s="48">
        <v>100</v>
      </c>
    </row>
    <row r="64" spans="1:27" s="12" customFormat="1" ht="56.25">
      <c r="A64" s="15"/>
      <c r="B64" s="6" t="s">
        <v>110</v>
      </c>
      <c r="C64" s="50" t="s">
        <v>15</v>
      </c>
      <c r="D64" s="50" t="s">
        <v>106</v>
      </c>
      <c r="E64" s="50" t="s">
        <v>111</v>
      </c>
      <c r="F64" s="50"/>
      <c r="G64" s="48"/>
      <c r="H64" s="56"/>
      <c r="I64" s="48"/>
      <c r="J64" s="48"/>
      <c r="K64" s="48"/>
      <c r="L64" s="48"/>
      <c r="M64" s="48"/>
      <c r="N64" s="48"/>
      <c r="O64" s="48"/>
      <c r="P64" s="48">
        <v>10</v>
      </c>
      <c r="Q64" s="48"/>
      <c r="R64" s="56"/>
      <c r="S64" s="48"/>
      <c r="T64" s="48"/>
      <c r="U64" s="48"/>
      <c r="V64" s="48"/>
      <c r="W64" s="48"/>
      <c r="X64" s="48"/>
      <c r="Y64" s="48"/>
      <c r="Z64" s="48">
        <v>10</v>
      </c>
      <c r="AA64" s="48">
        <v>100</v>
      </c>
    </row>
    <row r="65" spans="1:27" s="12" customFormat="1" ht="18.75">
      <c r="A65" s="15"/>
      <c r="B65" s="6" t="s">
        <v>112</v>
      </c>
      <c r="C65" s="50" t="s">
        <v>15</v>
      </c>
      <c r="D65" s="50" t="s">
        <v>106</v>
      </c>
      <c r="E65" s="50" t="s">
        <v>113</v>
      </c>
      <c r="F65" s="50"/>
      <c r="G65" s="48"/>
      <c r="H65" s="56"/>
      <c r="I65" s="48"/>
      <c r="J65" s="48"/>
      <c r="K65" s="48"/>
      <c r="L65" s="48"/>
      <c r="M65" s="48"/>
      <c r="N65" s="48"/>
      <c r="O65" s="48"/>
      <c r="P65" s="48">
        <v>10</v>
      </c>
      <c r="Q65" s="48"/>
      <c r="R65" s="56"/>
      <c r="S65" s="48"/>
      <c r="T65" s="48"/>
      <c r="U65" s="48"/>
      <c r="V65" s="48"/>
      <c r="W65" s="48"/>
      <c r="X65" s="48"/>
      <c r="Y65" s="48"/>
      <c r="Z65" s="48">
        <v>10</v>
      </c>
      <c r="AA65" s="48">
        <v>100</v>
      </c>
    </row>
    <row r="66" spans="1:27" s="12" customFormat="1" ht="37.5">
      <c r="A66" s="15"/>
      <c r="B66" s="6" t="s">
        <v>54</v>
      </c>
      <c r="C66" s="50" t="s">
        <v>15</v>
      </c>
      <c r="D66" s="50" t="s">
        <v>106</v>
      </c>
      <c r="E66" s="50" t="s">
        <v>113</v>
      </c>
      <c r="F66" s="50" t="s">
        <v>55</v>
      </c>
      <c r="G66" s="48"/>
      <c r="H66" s="56"/>
      <c r="I66" s="48"/>
      <c r="J66" s="48"/>
      <c r="K66" s="48"/>
      <c r="L66" s="48"/>
      <c r="M66" s="48"/>
      <c r="N66" s="48"/>
      <c r="O66" s="48"/>
      <c r="P66" s="48">
        <v>10</v>
      </c>
      <c r="Q66" s="48"/>
      <c r="R66" s="56"/>
      <c r="S66" s="48"/>
      <c r="T66" s="48"/>
      <c r="U66" s="48"/>
      <c r="V66" s="48"/>
      <c r="W66" s="48"/>
      <c r="X66" s="48"/>
      <c r="Y66" s="48"/>
      <c r="Z66" s="48">
        <v>10</v>
      </c>
      <c r="AA66" s="48">
        <v>100</v>
      </c>
    </row>
    <row r="67" spans="1:27" s="20" customFormat="1" ht="18.75">
      <c r="A67" s="67" t="s">
        <v>43</v>
      </c>
      <c r="B67" s="58" t="s">
        <v>23</v>
      </c>
      <c r="C67" s="71" t="s">
        <v>5</v>
      </c>
      <c r="D67" s="71" t="s">
        <v>3</v>
      </c>
      <c r="E67" s="71"/>
      <c r="F67" s="71"/>
      <c r="G67" s="72" t="e">
        <f>SUM(#REF!+#REF!)</f>
        <v>#REF!</v>
      </c>
      <c r="H67" s="72" t="e">
        <f>SUM(#REF!+#REF!)</f>
        <v>#REF!</v>
      </c>
      <c r="I67" s="72" t="e">
        <f>SUM(#REF!+#REF!)</f>
        <v>#REF!</v>
      </c>
      <c r="J67" s="72" t="e">
        <f>SUM(#REF!+#REF!)</f>
        <v>#REF!</v>
      </c>
      <c r="K67" s="72" t="e">
        <f>SUM(#REF!+#REF!)</f>
        <v>#REF!</v>
      </c>
      <c r="L67" s="72" t="e">
        <f>SUM(#REF!+#REF!)</f>
        <v>#REF!</v>
      </c>
      <c r="M67" s="72" t="e">
        <f>SUM(#REF!+#REF!)</f>
        <v>#REF!</v>
      </c>
      <c r="N67" s="72" t="e">
        <f>SUM(#REF!+#REF!)</f>
        <v>#REF!</v>
      </c>
      <c r="O67" s="72" t="e">
        <f>SUM(#REF!+#REF!)</f>
        <v>#REF!</v>
      </c>
      <c r="P67" s="72">
        <v>3036.4</v>
      </c>
      <c r="Q67" s="72" t="e">
        <f>SUM(#REF!+#REF!)</f>
        <v>#REF!</v>
      </c>
      <c r="R67" s="72" t="e">
        <f>SUM(#REF!+#REF!)</f>
        <v>#REF!</v>
      </c>
      <c r="S67" s="72" t="e">
        <f>SUM(#REF!+#REF!)</f>
        <v>#REF!</v>
      </c>
      <c r="T67" s="72" t="e">
        <f>SUM(#REF!+#REF!)</f>
        <v>#REF!</v>
      </c>
      <c r="U67" s="72" t="e">
        <f>SUM(#REF!+#REF!)</f>
        <v>#REF!</v>
      </c>
      <c r="V67" s="72" t="e">
        <f>SUM(#REF!+#REF!)</f>
        <v>#REF!</v>
      </c>
      <c r="W67" s="72" t="e">
        <f>SUM(#REF!+#REF!)</f>
        <v>#REF!</v>
      </c>
      <c r="X67" s="72"/>
      <c r="Y67" s="72" t="e">
        <f>SUM(#REF!+#REF!)</f>
        <v>#REF!</v>
      </c>
      <c r="Z67" s="72">
        <v>2694.8</v>
      </c>
      <c r="AA67" s="72">
        <f aca="true" t="shared" si="8" ref="AA67:AA98">Z67/P67*100</f>
        <v>88.74983533131339</v>
      </c>
    </row>
    <row r="68" spans="1:27" s="20" customFormat="1" ht="18.75">
      <c r="A68" s="19"/>
      <c r="B68" s="8" t="s">
        <v>38</v>
      </c>
      <c r="C68" s="45" t="s">
        <v>5</v>
      </c>
      <c r="D68" s="45" t="s">
        <v>13</v>
      </c>
      <c r="E68" s="45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4">
        <v>2986.4</v>
      </c>
      <c r="Q68" s="46"/>
      <c r="R68" s="46"/>
      <c r="S68" s="46"/>
      <c r="T68" s="46"/>
      <c r="U68" s="46"/>
      <c r="V68" s="46"/>
      <c r="W68" s="46"/>
      <c r="X68" s="46"/>
      <c r="Y68" s="46"/>
      <c r="Z68" s="44">
        <v>2644.8</v>
      </c>
      <c r="AA68" s="44">
        <f t="shared" si="8"/>
        <v>88.56147870345566</v>
      </c>
    </row>
    <row r="69" spans="1:27" s="20" customFormat="1" ht="131.25">
      <c r="A69" s="19"/>
      <c r="B69" s="57" t="s">
        <v>178</v>
      </c>
      <c r="C69" s="45" t="s">
        <v>5</v>
      </c>
      <c r="D69" s="45" t="s">
        <v>13</v>
      </c>
      <c r="E69" s="45" t="s">
        <v>114</v>
      </c>
      <c r="F69" s="45"/>
      <c r="G69" s="46"/>
      <c r="H69" s="46"/>
      <c r="I69" s="46"/>
      <c r="J69" s="46"/>
      <c r="K69" s="46"/>
      <c r="L69" s="46"/>
      <c r="M69" s="46"/>
      <c r="N69" s="46"/>
      <c r="O69" s="46"/>
      <c r="P69" s="44">
        <v>2986.4</v>
      </c>
      <c r="Q69" s="46"/>
      <c r="R69" s="46"/>
      <c r="S69" s="46"/>
      <c r="T69" s="46"/>
      <c r="U69" s="46"/>
      <c r="V69" s="46"/>
      <c r="W69" s="46"/>
      <c r="X69" s="46"/>
      <c r="Y69" s="46"/>
      <c r="Z69" s="44">
        <v>2644.8</v>
      </c>
      <c r="AA69" s="44">
        <f t="shared" si="8"/>
        <v>88.56147870345566</v>
      </c>
    </row>
    <row r="70" spans="1:27" s="20" customFormat="1" ht="18.75">
      <c r="A70" s="19"/>
      <c r="B70" s="8" t="s">
        <v>157</v>
      </c>
      <c r="C70" s="45" t="s">
        <v>5</v>
      </c>
      <c r="D70" s="45" t="s">
        <v>13</v>
      </c>
      <c r="E70" s="45" t="s">
        <v>115</v>
      </c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4">
        <v>2986.4</v>
      </c>
      <c r="Q70" s="46"/>
      <c r="R70" s="46"/>
      <c r="S70" s="46"/>
      <c r="T70" s="46"/>
      <c r="U70" s="46"/>
      <c r="V70" s="46"/>
      <c r="W70" s="46"/>
      <c r="X70" s="46"/>
      <c r="Y70" s="46"/>
      <c r="Z70" s="44">
        <v>2644.8</v>
      </c>
      <c r="AA70" s="44">
        <f t="shared" si="8"/>
        <v>88.56147870345566</v>
      </c>
    </row>
    <row r="71" spans="1:27" s="20" customFormat="1" ht="56.25">
      <c r="A71" s="19"/>
      <c r="B71" s="8" t="s">
        <v>158</v>
      </c>
      <c r="C71" s="45" t="s">
        <v>5</v>
      </c>
      <c r="D71" s="45" t="s">
        <v>13</v>
      </c>
      <c r="E71" s="45" t="s">
        <v>116</v>
      </c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4">
        <v>1695.4</v>
      </c>
      <c r="Q71" s="46"/>
      <c r="R71" s="46"/>
      <c r="S71" s="46"/>
      <c r="T71" s="46"/>
      <c r="U71" s="46"/>
      <c r="V71" s="46"/>
      <c r="W71" s="46"/>
      <c r="X71" s="46"/>
      <c r="Y71" s="46"/>
      <c r="Z71" s="44">
        <v>1692.9</v>
      </c>
      <c r="AA71" s="44">
        <f t="shared" si="8"/>
        <v>99.85254217293854</v>
      </c>
    </row>
    <row r="72" spans="1:27" s="20" customFormat="1" ht="37.5">
      <c r="A72" s="19"/>
      <c r="B72" s="8" t="s">
        <v>120</v>
      </c>
      <c r="C72" s="45" t="s">
        <v>5</v>
      </c>
      <c r="D72" s="45" t="s">
        <v>13</v>
      </c>
      <c r="E72" s="45" t="s">
        <v>117</v>
      </c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4">
        <v>1695.4</v>
      </c>
      <c r="Q72" s="46"/>
      <c r="R72" s="46"/>
      <c r="S72" s="46"/>
      <c r="T72" s="46"/>
      <c r="U72" s="46"/>
      <c r="V72" s="46"/>
      <c r="W72" s="46"/>
      <c r="X72" s="46"/>
      <c r="Y72" s="46"/>
      <c r="Z72" s="44">
        <v>1692.9</v>
      </c>
      <c r="AA72" s="44">
        <f t="shared" si="8"/>
        <v>99.85254217293854</v>
      </c>
    </row>
    <row r="73" spans="1:27" s="20" customFormat="1" ht="42" customHeight="1">
      <c r="A73" s="19"/>
      <c r="B73" s="8" t="s">
        <v>54</v>
      </c>
      <c r="C73" s="45" t="s">
        <v>5</v>
      </c>
      <c r="D73" s="45" t="s">
        <v>13</v>
      </c>
      <c r="E73" s="45" t="s">
        <v>117</v>
      </c>
      <c r="F73" s="45" t="s">
        <v>55</v>
      </c>
      <c r="G73" s="46"/>
      <c r="H73" s="46"/>
      <c r="I73" s="46"/>
      <c r="J73" s="46"/>
      <c r="K73" s="46"/>
      <c r="L73" s="46"/>
      <c r="M73" s="46"/>
      <c r="N73" s="46"/>
      <c r="O73" s="46"/>
      <c r="P73" s="44">
        <v>1695.4</v>
      </c>
      <c r="Q73" s="46"/>
      <c r="R73" s="46"/>
      <c r="S73" s="46"/>
      <c r="T73" s="46"/>
      <c r="U73" s="46"/>
      <c r="V73" s="46"/>
      <c r="W73" s="46"/>
      <c r="X73" s="46"/>
      <c r="Y73" s="46"/>
      <c r="Z73" s="44">
        <v>1692.9</v>
      </c>
      <c r="AA73" s="44">
        <f t="shared" si="8"/>
        <v>99.85254217293854</v>
      </c>
    </row>
    <row r="74" spans="1:27" s="20" customFormat="1" ht="43.5" customHeight="1">
      <c r="A74" s="19"/>
      <c r="B74" s="8" t="s">
        <v>118</v>
      </c>
      <c r="C74" s="45" t="s">
        <v>5</v>
      </c>
      <c r="D74" s="45" t="s">
        <v>13</v>
      </c>
      <c r="E74" s="45" t="s">
        <v>119</v>
      </c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4">
        <v>1291</v>
      </c>
      <c r="Q74" s="46"/>
      <c r="R74" s="46"/>
      <c r="S74" s="46"/>
      <c r="T74" s="46"/>
      <c r="U74" s="46"/>
      <c r="V74" s="46"/>
      <c r="W74" s="46"/>
      <c r="X74" s="46"/>
      <c r="Y74" s="46"/>
      <c r="Z74" s="44">
        <v>951.8</v>
      </c>
      <c r="AA74" s="44">
        <f t="shared" si="8"/>
        <v>73.72579395817196</v>
      </c>
    </row>
    <row r="75" spans="1:27" s="20" customFormat="1" ht="40.5" customHeight="1">
      <c r="A75" s="19"/>
      <c r="B75" s="8" t="s">
        <v>120</v>
      </c>
      <c r="C75" s="45" t="s">
        <v>5</v>
      </c>
      <c r="D75" s="45" t="s">
        <v>13</v>
      </c>
      <c r="E75" s="45" t="s">
        <v>121</v>
      </c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4">
        <v>1291</v>
      </c>
      <c r="Q75" s="46"/>
      <c r="R75" s="46"/>
      <c r="S75" s="46"/>
      <c r="T75" s="46"/>
      <c r="U75" s="46"/>
      <c r="V75" s="46"/>
      <c r="W75" s="46"/>
      <c r="X75" s="46"/>
      <c r="Y75" s="46"/>
      <c r="Z75" s="44">
        <v>951.8</v>
      </c>
      <c r="AA75" s="44">
        <f t="shared" si="8"/>
        <v>73.72579395817196</v>
      </c>
    </row>
    <row r="76" spans="1:27" s="20" customFormat="1" ht="37.5">
      <c r="A76" s="19"/>
      <c r="B76" s="8" t="s">
        <v>54</v>
      </c>
      <c r="C76" s="45" t="s">
        <v>5</v>
      </c>
      <c r="D76" s="45" t="s">
        <v>13</v>
      </c>
      <c r="E76" s="45" t="s">
        <v>121</v>
      </c>
      <c r="F76" s="45" t="s">
        <v>55</v>
      </c>
      <c r="G76" s="46"/>
      <c r="H76" s="46"/>
      <c r="I76" s="46"/>
      <c r="J76" s="46"/>
      <c r="K76" s="46"/>
      <c r="L76" s="46"/>
      <c r="M76" s="46"/>
      <c r="N76" s="46"/>
      <c r="O76" s="46"/>
      <c r="P76" s="44">
        <v>1291</v>
      </c>
      <c r="Q76" s="46"/>
      <c r="R76" s="46"/>
      <c r="S76" s="46"/>
      <c r="T76" s="46"/>
      <c r="U76" s="46"/>
      <c r="V76" s="46"/>
      <c r="W76" s="46"/>
      <c r="X76" s="46"/>
      <c r="Y76" s="46"/>
      <c r="Z76" s="44">
        <v>951.8</v>
      </c>
      <c r="AA76" s="44">
        <f t="shared" si="8"/>
        <v>73.72579395817196</v>
      </c>
    </row>
    <row r="77" spans="1:27" s="20" customFormat="1" ht="37.5">
      <c r="A77" s="19"/>
      <c r="B77" s="28" t="s">
        <v>206</v>
      </c>
      <c r="C77" s="45" t="s">
        <v>5</v>
      </c>
      <c r="D77" s="45" t="s">
        <v>24</v>
      </c>
      <c r="E77" s="45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4">
        <v>50</v>
      </c>
      <c r="Q77" s="46"/>
      <c r="R77" s="46"/>
      <c r="S77" s="46"/>
      <c r="T77" s="46"/>
      <c r="U77" s="46"/>
      <c r="V77" s="46"/>
      <c r="W77" s="46"/>
      <c r="X77" s="46"/>
      <c r="Y77" s="46"/>
      <c r="Z77" s="44">
        <v>50</v>
      </c>
      <c r="AA77" s="44">
        <f t="shared" si="8"/>
        <v>100</v>
      </c>
    </row>
    <row r="78" spans="1:27" s="20" customFormat="1" ht="93.75">
      <c r="A78" s="19"/>
      <c r="B78" s="80" t="s">
        <v>239</v>
      </c>
      <c r="C78" s="45" t="s">
        <v>5</v>
      </c>
      <c r="D78" s="45" t="s">
        <v>24</v>
      </c>
      <c r="E78" s="52" t="s">
        <v>114</v>
      </c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4">
        <v>50</v>
      </c>
      <c r="Q78" s="46"/>
      <c r="R78" s="46"/>
      <c r="S78" s="46"/>
      <c r="T78" s="46"/>
      <c r="U78" s="46"/>
      <c r="V78" s="46"/>
      <c r="W78" s="46"/>
      <c r="X78" s="46"/>
      <c r="Y78" s="46"/>
      <c r="Z78" s="44">
        <v>50</v>
      </c>
      <c r="AA78" s="44">
        <f t="shared" si="8"/>
        <v>100</v>
      </c>
    </row>
    <row r="79" spans="1:27" s="20" customFormat="1" ht="93.75">
      <c r="A79" s="19"/>
      <c r="B79" s="80" t="s">
        <v>228</v>
      </c>
      <c r="C79" s="45" t="s">
        <v>5</v>
      </c>
      <c r="D79" s="45" t="s">
        <v>24</v>
      </c>
      <c r="E79" s="52" t="s">
        <v>227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4">
        <v>50</v>
      </c>
      <c r="Q79" s="46"/>
      <c r="R79" s="46"/>
      <c r="S79" s="46"/>
      <c r="T79" s="46"/>
      <c r="U79" s="46"/>
      <c r="V79" s="46"/>
      <c r="W79" s="46"/>
      <c r="X79" s="46"/>
      <c r="Y79" s="46"/>
      <c r="Z79" s="44">
        <v>50</v>
      </c>
      <c r="AA79" s="44">
        <f t="shared" si="8"/>
        <v>100</v>
      </c>
    </row>
    <row r="80" spans="1:27" s="20" customFormat="1" ht="75">
      <c r="A80" s="19"/>
      <c r="B80" s="80" t="s">
        <v>240</v>
      </c>
      <c r="C80" s="45" t="s">
        <v>5</v>
      </c>
      <c r="D80" s="45" t="s">
        <v>24</v>
      </c>
      <c r="E80" s="52" t="s">
        <v>241</v>
      </c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4">
        <v>50</v>
      </c>
      <c r="Q80" s="46"/>
      <c r="R80" s="46"/>
      <c r="S80" s="46"/>
      <c r="T80" s="46"/>
      <c r="U80" s="46"/>
      <c r="V80" s="46"/>
      <c r="W80" s="46"/>
      <c r="X80" s="46"/>
      <c r="Y80" s="46"/>
      <c r="Z80" s="44">
        <v>50</v>
      </c>
      <c r="AA80" s="44">
        <f t="shared" si="8"/>
        <v>100</v>
      </c>
    </row>
    <row r="81" spans="1:27" s="20" customFormat="1" ht="37.5">
      <c r="A81" s="19"/>
      <c r="B81" s="80" t="s">
        <v>230</v>
      </c>
      <c r="C81" s="45" t="s">
        <v>5</v>
      </c>
      <c r="D81" s="45" t="s">
        <v>24</v>
      </c>
      <c r="E81" s="52" t="s">
        <v>229</v>
      </c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4">
        <v>50</v>
      </c>
      <c r="Q81" s="46"/>
      <c r="R81" s="46"/>
      <c r="S81" s="46"/>
      <c r="T81" s="46"/>
      <c r="U81" s="46"/>
      <c r="V81" s="46"/>
      <c r="W81" s="46"/>
      <c r="X81" s="46"/>
      <c r="Y81" s="46"/>
      <c r="Z81" s="44">
        <v>50</v>
      </c>
      <c r="AA81" s="44">
        <f t="shared" si="8"/>
        <v>100</v>
      </c>
    </row>
    <row r="82" spans="1:27" s="20" customFormat="1" ht="56.25">
      <c r="A82" s="19"/>
      <c r="B82" s="80" t="s">
        <v>223</v>
      </c>
      <c r="C82" s="45" t="s">
        <v>5</v>
      </c>
      <c r="D82" s="45" t="s">
        <v>24</v>
      </c>
      <c r="E82" s="52" t="s">
        <v>229</v>
      </c>
      <c r="F82" s="45" t="s">
        <v>55</v>
      </c>
      <c r="G82" s="46"/>
      <c r="H82" s="46"/>
      <c r="I82" s="46"/>
      <c r="J82" s="46"/>
      <c r="K82" s="46"/>
      <c r="L82" s="46"/>
      <c r="M82" s="46"/>
      <c r="N82" s="46"/>
      <c r="O82" s="46"/>
      <c r="P82" s="44">
        <v>50</v>
      </c>
      <c r="Q82" s="46"/>
      <c r="R82" s="46"/>
      <c r="S82" s="46"/>
      <c r="T82" s="46"/>
      <c r="U82" s="46"/>
      <c r="V82" s="46"/>
      <c r="W82" s="46"/>
      <c r="X82" s="46"/>
      <c r="Y82" s="46"/>
      <c r="Z82" s="44">
        <v>50</v>
      </c>
      <c r="AA82" s="44">
        <f t="shared" si="8"/>
        <v>100</v>
      </c>
    </row>
    <row r="83" spans="1:27" s="12" customFormat="1" ht="18.75">
      <c r="A83" s="67" t="s">
        <v>44</v>
      </c>
      <c r="B83" s="58" t="s">
        <v>6</v>
      </c>
      <c r="C83" s="59" t="s">
        <v>12</v>
      </c>
      <c r="D83" s="59" t="s">
        <v>3</v>
      </c>
      <c r="E83" s="59"/>
      <c r="F83" s="59"/>
      <c r="G83" s="60" t="e">
        <f>SUM(G84+#REF!+#REF!)</f>
        <v>#REF!</v>
      </c>
      <c r="H83" s="60" t="e">
        <f>SUM(H84+#REF!)</f>
        <v>#REF!</v>
      </c>
      <c r="I83" s="60" t="e">
        <f>SUM(I84+#REF!)</f>
        <v>#REF!</v>
      </c>
      <c r="J83" s="60" t="e">
        <f>SUM(J84+#REF!)</f>
        <v>#REF!</v>
      </c>
      <c r="K83" s="60" t="e">
        <f>SUM(K84+#REF!)</f>
        <v>#REF!</v>
      </c>
      <c r="L83" s="60" t="e">
        <f>SUM(L84+#REF!)</f>
        <v>#REF!</v>
      </c>
      <c r="M83" s="60" t="e">
        <f>SUM(M84+#REF!)</f>
        <v>#REF!</v>
      </c>
      <c r="N83" s="60" t="e">
        <f>SUM(N84+#REF!)</f>
        <v>#REF!</v>
      </c>
      <c r="O83" s="60" t="e">
        <f>SUM(O84+#REF!)</f>
        <v>#REF!</v>
      </c>
      <c r="P83" s="61">
        <v>5661.7</v>
      </c>
      <c r="Q83" s="60" t="e">
        <f>SUM(Q84+#REF!+#REF!)</f>
        <v>#REF!</v>
      </c>
      <c r="R83" s="60" t="e">
        <f>SUM(R84+#REF!)</f>
        <v>#REF!</v>
      </c>
      <c r="S83" s="60" t="e">
        <f>SUM(S84+#REF!)</f>
        <v>#REF!</v>
      </c>
      <c r="T83" s="60" t="e">
        <f>SUM(T84+#REF!)</f>
        <v>#REF!</v>
      </c>
      <c r="U83" s="60" t="e">
        <f>SUM(U84+#REF!)</f>
        <v>#REF!</v>
      </c>
      <c r="V83" s="60" t="e">
        <f>SUM(V84+#REF!)</f>
        <v>#REF!</v>
      </c>
      <c r="W83" s="60" t="e">
        <f>SUM(W84+#REF!)</f>
        <v>#REF!</v>
      </c>
      <c r="X83" s="60" t="e">
        <f>SUM(X84+#REF!)</f>
        <v>#REF!</v>
      </c>
      <c r="Y83" s="60" t="e">
        <f>SUM(Y84+#REF!)</f>
        <v>#REF!</v>
      </c>
      <c r="Z83" s="61">
        <v>5551.8</v>
      </c>
      <c r="AA83" s="61">
        <f t="shared" si="8"/>
        <v>98.05888690675945</v>
      </c>
    </row>
    <row r="84" spans="1:27" s="12" customFormat="1" ht="18.75">
      <c r="A84" s="15"/>
      <c r="B84" s="6" t="s">
        <v>1</v>
      </c>
      <c r="C84" s="50" t="s">
        <v>12</v>
      </c>
      <c r="D84" s="50" t="s">
        <v>4</v>
      </c>
      <c r="E84" s="50"/>
      <c r="F84" s="50"/>
      <c r="G84" s="48" t="e">
        <f>SUM(#REF!+#REF!)</f>
        <v>#REF!</v>
      </c>
      <c r="H84" s="48" t="e">
        <f>SUM(#REF!)</f>
        <v>#REF!</v>
      </c>
      <c r="I84" s="48" t="e">
        <f>SUM(#REF!)</f>
        <v>#REF!</v>
      </c>
      <c r="J84" s="48" t="e">
        <f>SUM(#REF!)</f>
        <v>#REF!</v>
      </c>
      <c r="K84" s="48" t="e">
        <f>SUM(#REF!)</f>
        <v>#REF!</v>
      </c>
      <c r="L84" s="48" t="e">
        <f>SUM(#REF!)</f>
        <v>#REF!</v>
      </c>
      <c r="M84" s="48" t="e">
        <f>SUM(#REF!)</f>
        <v>#REF!</v>
      </c>
      <c r="N84" s="48" t="e">
        <f>SUM(#REF!)</f>
        <v>#REF!</v>
      </c>
      <c r="O84" s="48" t="e">
        <f>SUM(#REF!)</f>
        <v>#REF!</v>
      </c>
      <c r="P84" s="44">
        <f>P89+P93+P97</f>
        <v>805</v>
      </c>
      <c r="Q84" s="48" t="e">
        <f>#REF!+#REF!</f>
        <v>#REF!</v>
      </c>
      <c r="R84" s="48" t="e">
        <f>#REF!</f>
        <v>#REF!</v>
      </c>
      <c r="S84" s="48" t="e">
        <f>#REF!</f>
        <v>#REF!</v>
      </c>
      <c r="T84" s="48" t="e">
        <f>#REF!</f>
        <v>#REF!</v>
      </c>
      <c r="U84" s="48" t="e">
        <f>#REF!</f>
        <v>#REF!</v>
      </c>
      <c r="V84" s="48" t="e">
        <f>#REF!</f>
        <v>#REF!</v>
      </c>
      <c r="W84" s="48" t="e">
        <f>#REF!</f>
        <v>#REF!</v>
      </c>
      <c r="X84" s="48" t="e">
        <f>#REF!</f>
        <v>#REF!</v>
      </c>
      <c r="Y84" s="48" t="e">
        <f>#REF!</f>
        <v>#REF!</v>
      </c>
      <c r="Z84" s="44">
        <f>Z89+Z93+Z97</f>
        <v>805</v>
      </c>
      <c r="AA84" s="44">
        <f t="shared" si="8"/>
        <v>100</v>
      </c>
    </row>
    <row r="85" spans="1:27" s="12" customFormat="1" ht="66" customHeight="1">
      <c r="A85" s="15"/>
      <c r="B85" s="6" t="s">
        <v>179</v>
      </c>
      <c r="C85" s="50" t="s">
        <v>12</v>
      </c>
      <c r="D85" s="50" t="s">
        <v>4</v>
      </c>
      <c r="E85" s="50" t="s">
        <v>122</v>
      </c>
      <c r="F85" s="50"/>
      <c r="G85" s="48"/>
      <c r="H85" s="48"/>
      <c r="I85" s="48"/>
      <c r="J85" s="48"/>
      <c r="K85" s="48"/>
      <c r="L85" s="48"/>
      <c r="M85" s="48"/>
      <c r="N85" s="48"/>
      <c r="O85" s="48"/>
      <c r="P85" s="44">
        <v>805</v>
      </c>
      <c r="Q85" s="48"/>
      <c r="R85" s="48"/>
      <c r="S85" s="48"/>
      <c r="T85" s="48"/>
      <c r="U85" s="48"/>
      <c r="V85" s="48"/>
      <c r="W85" s="48"/>
      <c r="X85" s="48"/>
      <c r="Y85" s="48"/>
      <c r="Z85" s="44">
        <v>805</v>
      </c>
      <c r="AA85" s="44">
        <f t="shared" si="8"/>
        <v>100</v>
      </c>
    </row>
    <row r="86" spans="1:27" s="12" customFormat="1" ht="37.5">
      <c r="A86" s="15"/>
      <c r="B86" s="6" t="s">
        <v>159</v>
      </c>
      <c r="C86" s="50" t="s">
        <v>12</v>
      </c>
      <c r="D86" s="50" t="s">
        <v>4</v>
      </c>
      <c r="E86" s="50" t="s">
        <v>123</v>
      </c>
      <c r="F86" s="50"/>
      <c r="G86" s="48"/>
      <c r="H86" s="48"/>
      <c r="I86" s="48"/>
      <c r="J86" s="48"/>
      <c r="K86" s="48"/>
      <c r="L86" s="48"/>
      <c r="M86" s="48"/>
      <c r="N86" s="48"/>
      <c r="O86" s="48"/>
      <c r="P86" s="44">
        <v>70</v>
      </c>
      <c r="Q86" s="48"/>
      <c r="R86" s="48"/>
      <c r="S86" s="48"/>
      <c r="T86" s="48"/>
      <c r="U86" s="48"/>
      <c r="V86" s="48"/>
      <c r="W86" s="48"/>
      <c r="X86" s="48"/>
      <c r="Y86" s="48"/>
      <c r="Z86" s="44">
        <v>70</v>
      </c>
      <c r="AA86" s="44">
        <f t="shared" si="8"/>
        <v>100</v>
      </c>
    </row>
    <row r="87" spans="1:27" s="12" customFormat="1" ht="75">
      <c r="A87" s="15"/>
      <c r="B87" s="6" t="s">
        <v>160</v>
      </c>
      <c r="C87" s="50" t="s">
        <v>12</v>
      </c>
      <c r="D87" s="50" t="s">
        <v>4</v>
      </c>
      <c r="E87" s="50" t="s">
        <v>124</v>
      </c>
      <c r="F87" s="50"/>
      <c r="G87" s="48"/>
      <c r="H87" s="48"/>
      <c r="I87" s="48"/>
      <c r="J87" s="48"/>
      <c r="K87" s="48"/>
      <c r="L87" s="48"/>
      <c r="M87" s="48"/>
      <c r="N87" s="48"/>
      <c r="O87" s="48"/>
      <c r="P87" s="44">
        <v>70</v>
      </c>
      <c r="Q87" s="48"/>
      <c r="R87" s="48"/>
      <c r="S87" s="48"/>
      <c r="T87" s="48"/>
      <c r="U87" s="48"/>
      <c r="V87" s="48"/>
      <c r="W87" s="48"/>
      <c r="X87" s="48"/>
      <c r="Y87" s="48"/>
      <c r="Z87" s="44">
        <v>70</v>
      </c>
      <c r="AA87" s="44">
        <f t="shared" si="8"/>
        <v>100</v>
      </c>
    </row>
    <row r="88" spans="1:27" s="12" customFormat="1" ht="37.5">
      <c r="A88" s="15"/>
      <c r="B88" s="6" t="s">
        <v>162</v>
      </c>
      <c r="C88" s="50" t="s">
        <v>12</v>
      </c>
      <c r="D88" s="50" t="s">
        <v>4</v>
      </c>
      <c r="E88" s="50" t="s">
        <v>125</v>
      </c>
      <c r="F88" s="50"/>
      <c r="G88" s="48"/>
      <c r="H88" s="48"/>
      <c r="I88" s="48"/>
      <c r="J88" s="48"/>
      <c r="K88" s="48"/>
      <c r="L88" s="48"/>
      <c r="M88" s="48"/>
      <c r="N88" s="48"/>
      <c r="O88" s="48"/>
      <c r="P88" s="44">
        <v>70</v>
      </c>
      <c r="Q88" s="48"/>
      <c r="R88" s="48"/>
      <c r="S88" s="48"/>
      <c r="T88" s="48"/>
      <c r="U88" s="48"/>
      <c r="V88" s="48"/>
      <c r="W88" s="48"/>
      <c r="X88" s="48"/>
      <c r="Y88" s="48"/>
      <c r="Z88" s="44">
        <v>70</v>
      </c>
      <c r="AA88" s="44">
        <f t="shared" si="8"/>
        <v>100</v>
      </c>
    </row>
    <row r="89" spans="1:27" s="12" customFormat="1" ht="37.5">
      <c r="A89" s="15"/>
      <c r="B89" s="8" t="s">
        <v>54</v>
      </c>
      <c r="C89" s="50" t="s">
        <v>12</v>
      </c>
      <c r="D89" s="50" t="s">
        <v>4</v>
      </c>
      <c r="E89" s="50" t="s">
        <v>125</v>
      </c>
      <c r="F89" s="50" t="s">
        <v>55</v>
      </c>
      <c r="G89" s="48"/>
      <c r="H89" s="48"/>
      <c r="I89" s="48"/>
      <c r="J89" s="48"/>
      <c r="K89" s="48"/>
      <c r="L89" s="48"/>
      <c r="M89" s="48"/>
      <c r="N89" s="48"/>
      <c r="O89" s="48"/>
      <c r="P89" s="44">
        <v>70</v>
      </c>
      <c r="Q89" s="48"/>
      <c r="R89" s="48"/>
      <c r="S89" s="48"/>
      <c r="T89" s="48"/>
      <c r="U89" s="48"/>
      <c r="V89" s="48"/>
      <c r="W89" s="48"/>
      <c r="X89" s="48"/>
      <c r="Y89" s="48"/>
      <c r="Z89" s="44">
        <v>70</v>
      </c>
      <c r="AA89" s="44">
        <f t="shared" si="8"/>
        <v>100</v>
      </c>
    </row>
    <row r="90" spans="1:27" s="12" customFormat="1" ht="37.5">
      <c r="A90" s="15"/>
      <c r="B90" s="79" t="s">
        <v>220</v>
      </c>
      <c r="C90" s="50" t="s">
        <v>12</v>
      </c>
      <c r="D90" s="50" t="s">
        <v>4</v>
      </c>
      <c r="E90" s="54" t="s">
        <v>224</v>
      </c>
      <c r="F90" s="50"/>
      <c r="G90" s="48"/>
      <c r="H90" s="48"/>
      <c r="I90" s="48"/>
      <c r="J90" s="48"/>
      <c r="K90" s="48"/>
      <c r="L90" s="48"/>
      <c r="M90" s="48"/>
      <c r="N90" s="48"/>
      <c r="O90" s="48"/>
      <c r="P90" s="44">
        <v>200</v>
      </c>
      <c r="Q90" s="48"/>
      <c r="R90" s="48"/>
      <c r="S90" s="48"/>
      <c r="T90" s="48"/>
      <c r="U90" s="48"/>
      <c r="V90" s="48"/>
      <c r="W90" s="48"/>
      <c r="X90" s="48"/>
      <c r="Y90" s="48"/>
      <c r="Z90" s="44">
        <v>200</v>
      </c>
      <c r="AA90" s="44">
        <f t="shared" si="8"/>
        <v>100</v>
      </c>
    </row>
    <row r="91" spans="1:27" s="12" customFormat="1" ht="37.5">
      <c r="A91" s="15"/>
      <c r="B91" s="79" t="s">
        <v>221</v>
      </c>
      <c r="C91" s="50" t="s">
        <v>12</v>
      </c>
      <c r="D91" s="50" t="s">
        <v>4</v>
      </c>
      <c r="E91" s="54" t="s">
        <v>225</v>
      </c>
      <c r="F91" s="50"/>
      <c r="G91" s="48"/>
      <c r="H91" s="48"/>
      <c r="I91" s="48"/>
      <c r="J91" s="48"/>
      <c r="K91" s="48"/>
      <c r="L91" s="48"/>
      <c r="M91" s="48"/>
      <c r="N91" s="48"/>
      <c r="O91" s="48"/>
      <c r="P91" s="44">
        <v>200</v>
      </c>
      <c r="Q91" s="48"/>
      <c r="R91" s="48"/>
      <c r="S91" s="48"/>
      <c r="T91" s="48"/>
      <c r="U91" s="48"/>
      <c r="V91" s="48"/>
      <c r="W91" s="48"/>
      <c r="X91" s="48"/>
      <c r="Y91" s="48"/>
      <c r="Z91" s="44">
        <v>200</v>
      </c>
      <c r="AA91" s="44">
        <f t="shared" si="8"/>
        <v>100</v>
      </c>
    </row>
    <row r="92" spans="1:27" s="12" customFormat="1" ht="37.5">
      <c r="A92" s="15"/>
      <c r="B92" s="79" t="s">
        <v>222</v>
      </c>
      <c r="C92" s="50" t="s">
        <v>12</v>
      </c>
      <c r="D92" s="50" t="s">
        <v>4</v>
      </c>
      <c r="E92" s="54" t="s">
        <v>226</v>
      </c>
      <c r="F92" s="50"/>
      <c r="G92" s="48"/>
      <c r="H92" s="48"/>
      <c r="I92" s="48"/>
      <c r="J92" s="48"/>
      <c r="K92" s="48"/>
      <c r="L92" s="48"/>
      <c r="M92" s="48"/>
      <c r="N92" s="48"/>
      <c r="O92" s="48"/>
      <c r="P92" s="44">
        <v>200</v>
      </c>
      <c r="Q92" s="48"/>
      <c r="R92" s="48"/>
      <c r="S92" s="48"/>
      <c r="T92" s="48"/>
      <c r="U92" s="48"/>
      <c r="V92" s="48"/>
      <c r="W92" s="48"/>
      <c r="X92" s="48"/>
      <c r="Y92" s="48"/>
      <c r="Z92" s="44">
        <v>200</v>
      </c>
      <c r="AA92" s="44">
        <f t="shared" si="8"/>
        <v>100</v>
      </c>
    </row>
    <row r="93" spans="1:27" s="12" customFormat="1" ht="56.25">
      <c r="A93" s="15"/>
      <c r="B93" s="79" t="s">
        <v>223</v>
      </c>
      <c r="C93" s="50" t="s">
        <v>12</v>
      </c>
      <c r="D93" s="50" t="s">
        <v>4</v>
      </c>
      <c r="E93" s="54" t="s">
        <v>226</v>
      </c>
      <c r="F93" s="50" t="s">
        <v>55</v>
      </c>
      <c r="G93" s="48"/>
      <c r="H93" s="48"/>
      <c r="I93" s="48"/>
      <c r="J93" s="48"/>
      <c r="K93" s="48"/>
      <c r="L93" s="48"/>
      <c r="M93" s="48"/>
      <c r="N93" s="48"/>
      <c r="O93" s="48"/>
      <c r="P93" s="44">
        <v>200</v>
      </c>
      <c r="Q93" s="48"/>
      <c r="R93" s="48"/>
      <c r="S93" s="48"/>
      <c r="T93" s="48"/>
      <c r="U93" s="48"/>
      <c r="V93" s="48"/>
      <c r="W93" s="48"/>
      <c r="X93" s="48"/>
      <c r="Y93" s="48"/>
      <c r="Z93" s="44">
        <v>200</v>
      </c>
      <c r="AA93" s="44">
        <f t="shared" si="8"/>
        <v>100</v>
      </c>
    </row>
    <row r="94" spans="1:27" s="12" customFormat="1" ht="37.5">
      <c r="A94" s="15"/>
      <c r="B94" s="75" t="s">
        <v>207</v>
      </c>
      <c r="C94" s="50" t="s">
        <v>12</v>
      </c>
      <c r="D94" s="50" t="s">
        <v>4</v>
      </c>
      <c r="E94" s="54" t="s">
        <v>210</v>
      </c>
      <c r="F94" s="50"/>
      <c r="G94" s="48"/>
      <c r="H94" s="48"/>
      <c r="I94" s="48"/>
      <c r="J94" s="48"/>
      <c r="K94" s="48"/>
      <c r="L94" s="48"/>
      <c r="M94" s="48"/>
      <c r="N94" s="48"/>
      <c r="O94" s="48"/>
      <c r="P94" s="44">
        <v>535</v>
      </c>
      <c r="Q94" s="48"/>
      <c r="R94" s="48"/>
      <c r="S94" s="48"/>
      <c r="T94" s="48"/>
      <c r="U94" s="48"/>
      <c r="V94" s="48"/>
      <c r="W94" s="48"/>
      <c r="X94" s="48"/>
      <c r="Y94" s="48"/>
      <c r="Z94" s="44">
        <v>535</v>
      </c>
      <c r="AA94" s="44">
        <f t="shared" si="8"/>
        <v>100</v>
      </c>
    </row>
    <row r="95" spans="1:27" s="12" customFormat="1" ht="37.5">
      <c r="A95" s="15"/>
      <c r="B95" s="75" t="s">
        <v>208</v>
      </c>
      <c r="C95" s="50" t="s">
        <v>12</v>
      </c>
      <c r="D95" s="50" t="s">
        <v>4</v>
      </c>
      <c r="E95" s="54" t="s">
        <v>211</v>
      </c>
      <c r="F95" s="50"/>
      <c r="G95" s="48"/>
      <c r="H95" s="48"/>
      <c r="I95" s="48"/>
      <c r="J95" s="48"/>
      <c r="K95" s="48"/>
      <c r="L95" s="48"/>
      <c r="M95" s="48"/>
      <c r="N95" s="48"/>
      <c r="O95" s="48"/>
      <c r="P95" s="44">
        <v>535</v>
      </c>
      <c r="Q95" s="48"/>
      <c r="R95" s="48"/>
      <c r="S95" s="48"/>
      <c r="T95" s="48"/>
      <c r="U95" s="48"/>
      <c r="V95" s="48"/>
      <c r="W95" s="48"/>
      <c r="X95" s="48"/>
      <c r="Y95" s="48"/>
      <c r="Z95" s="44">
        <v>535</v>
      </c>
      <c r="AA95" s="44">
        <f t="shared" si="8"/>
        <v>100</v>
      </c>
    </row>
    <row r="96" spans="1:27" s="12" customFormat="1" ht="93.75">
      <c r="A96" s="15"/>
      <c r="B96" s="75" t="s">
        <v>209</v>
      </c>
      <c r="C96" s="50" t="s">
        <v>12</v>
      </c>
      <c r="D96" s="50" t="s">
        <v>4</v>
      </c>
      <c r="E96" s="54" t="s">
        <v>212</v>
      </c>
      <c r="F96" s="50"/>
      <c r="G96" s="48"/>
      <c r="H96" s="48"/>
      <c r="I96" s="48"/>
      <c r="J96" s="48"/>
      <c r="K96" s="48"/>
      <c r="L96" s="48"/>
      <c r="M96" s="48"/>
      <c r="N96" s="48"/>
      <c r="O96" s="48"/>
      <c r="P96" s="44">
        <v>535</v>
      </c>
      <c r="Q96" s="48"/>
      <c r="R96" s="48"/>
      <c r="S96" s="48"/>
      <c r="T96" s="48"/>
      <c r="U96" s="48"/>
      <c r="V96" s="48"/>
      <c r="W96" s="48"/>
      <c r="X96" s="48"/>
      <c r="Y96" s="48"/>
      <c r="Z96" s="44">
        <v>535</v>
      </c>
      <c r="AA96" s="44">
        <f t="shared" si="8"/>
        <v>100</v>
      </c>
    </row>
    <row r="97" spans="1:27" s="12" customFormat="1" ht="18.75">
      <c r="A97" s="15"/>
      <c r="B97" s="75" t="s">
        <v>56</v>
      </c>
      <c r="C97" s="50" t="s">
        <v>12</v>
      </c>
      <c r="D97" s="50" t="s">
        <v>4</v>
      </c>
      <c r="E97" s="54" t="s">
        <v>212</v>
      </c>
      <c r="F97" s="50" t="s">
        <v>57</v>
      </c>
      <c r="G97" s="48"/>
      <c r="H97" s="48"/>
      <c r="I97" s="48"/>
      <c r="J97" s="48"/>
      <c r="K97" s="48"/>
      <c r="L97" s="48"/>
      <c r="M97" s="48"/>
      <c r="N97" s="48"/>
      <c r="O97" s="48"/>
      <c r="P97" s="44">
        <v>535</v>
      </c>
      <c r="Q97" s="48"/>
      <c r="R97" s="48"/>
      <c r="S97" s="48"/>
      <c r="T97" s="48"/>
      <c r="U97" s="48"/>
      <c r="V97" s="48"/>
      <c r="W97" s="48"/>
      <c r="X97" s="48"/>
      <c r="Y97" s="48"/>
      <c r="Z97" s="44">
        <v>535</v>
      </c>
      <c r="AA97" s="44">
        <f t="shared" si="8"/>
        <v>100</v>
      </c>
    </row>
    <row r="98" spans="1:27" s="12" customFormat="1" ht="18.75">
      <c r="A98" s="15"/>
      <c r="B98" s="65" t="s">
        <v>30</v>
      </c>
      <c r="C98" s="66" t="s">
        <v>12</v>
      </c>
      <c r="D98" s="66" t="s">
        <v>15</v>
      </c>
      <c r="E98" s="66"/>
      <c r="F98" s="66"/>
      <c r="G98" s="61">
        <v>300</v>
      </c>
      <c r="H98" s="60"/>
      <c r="I98" s="64"/>
      <c r="J98" s="60"/>
      <c r="K98" s="60"/>
      <c r="L98" s="60"/>
      <c r="M98" s="60"/>
      <c r="N98" s="60"/>
      <c r="O98" s="64"/>
      <c r="P98" s="61">
        <f>P102+P104+P105+P107+P109+P112+P115</f>
        <v>4856.7</v>
      </c>
      <c r="Q98" s="60">
        <v>299</v>
      </c>
      <c r="R98" s="60"/>
      <c r="S98" s="64"/>
      <c r="T98" s="60"/>
      <c r="U98" s="60"/>
      <c r="V98" s="60"/>
      <c r="W98" s="60"/>
      <c r="X98" s="60"/>
      <c r="Y98" s="64"/>
      <c r="Z98" s="61">
        <f>Z102+Z104+Z105+Z107+Z109+Z112+Z115</f>
        <v>4746.8</v>
      </c>
      <c r="AA98" s="61">
        <f t="shared" si="8"/>
        <v>97.73714662219203</v>
      </c>
    </row>
    <row r="99" spans="1:27" s="14" customFormat="1" ht="112.5">
      <c r="A99" s="15"/>
      <c r="B99" s="6" t="s">
        <v>185</v>
      </c>
      <c r="C99" s="50" t="s">
        <v>12</v>
      </c>
      <c r="D99" s="50" t="s">
        <v>15</v>
      </c>
      <c r="E99" s="50" t="s">
        <v>126</v>
      </c>
      <c r="F99" s="50"/>
      <c r="G99" s="48" t="e">
        <f>SUM(G100+#REF!+#REF!+#REF!+#REF!)</f>
        <v>#REF!</v>
      </c>
      <c r="H99" s="48" t="e">
        <f>SUM(H100+#REF!+#REF!+#REF!+#REF!)</f>
        <v>#REF!</v>
      </c>
      <c r="I99" s="48" t="e">
        <f>SUM(I100+#REF!+#REF!+#REF!+#REF!)</f>
        <v>#REF!</v>
      </c>
      <c r="J99" s="48" t="e">
        <f>SUM(J100+#REF!+#REF!+#REF!+#REF!)</f>
        <v>#REF!</v>
      </c>
      <c r="K99" s="48" t="e">
        <f>SUM(K100+#REF!+#REF!+#REF!+#REF!)</f>
        <v>#REF!</v>
      </c>
      <c r="L99" s="48" t="e">
        <f>SUM(L100+#REF!+#REF!+#REF!+#REF!)</f>
        <v>#REF!</v>
      </c>
      <c r="M99" s="48" t="e">
        <f>SUM(M100+#REF!+#REF!+#REF!+#REF!)</f>
        <v>#REF!</v>
      </c>
      <c r="N99" s="48" t="e">
        <f>SUM(N100+#REF!+#REF!+#REF!+#REF!)</f>
        <v>#REF!</v>
      </c>
      <c r="O99" s="48" t="e">
        <f>SUM(O100+#REF!+#REF!+#REF!+#REF!)</f>
        <v>#REF!</v>
      </c>
      <c r="P99" s="44">
        <v>4856.7</v>
      </c>
      <c r="Q99" s="48" t="e">
        <f>SUM(Q100+#REF!+#REF!+#REF!+#REF!)</f>
        <v>#REF!</v>
      </c>
      <c r="R99" s="48" t="e">
        <f>SUM(R100+#REF!+#REF!+#REF!+#REF!)</f>
        <v>#REF!</v>
      </c>
      <c r="S99" s="48" t="e">
        <f>SUM(S100+#REF!+#REF!+#REF!+#REF!)</f>
        <v>#REF!</v>
      </c>
      <c r="T99" s="48" t="e">
        <f>SUM(T100+#REF!+#REF!+#REF!+#REF!)</f>
        <v>#REF!</v>
      </c>
      <c r="U99" s="48" t="e">
        <f>SUM(U100+#REF!+#REF!+#REF!+#REF!)</f>
        <v>#REF!</v>
      </c>
      <c r="V99" s="48" t="e">
        <f>SUM(V100+#REF!+#REF!+#REF!+#REF!)</f>
        <v>#REF!</v>
      </c>
      <c r="W99" s="48" t="e">
        <f>SUM(W100+#REF!+#REF!+#REF!+#REF!)</f>
        <v>#REF!</v>
      </c>
      <c r="X99" s="48" t="e">
        <f>SUM(X100+#REF!+#REF!+#REF!+#REF!)</f>
        <v>#REF!</v>
      </c>
      <c r="Y99" s="48" t="e">
        <f>SUM(Y100+#REF!+#REF!+#REF!+#REF!)</f>
        <v>#REF!</v>
      </c>
      <c r="Z99" s="44">
        <v>4746.8</v>
      </c>
      <c r="AA99" s="44">
        <f aca="true" t="shared" si="9" ref="AA99:AA115">Z99/P99*100</f>
        <v>97.73714662219203</v>
      </c>
    </row>
    <row r="100" spans="1:27" s="12" customFormat="1" ht="18.75">
      <c r="A100" s="19"/>
      <c r="B100" s="8" t="s">
        <v>76</v>
      </c>
      <c r="C100" s="45" t="s">
        <v>12</v>
      </c>
      <c r="D100" s="45" t="s">
        <v>15</v>
      </c>
      <c r="E100" s="45" t="s">
        <v>127</v>
      </c>
      <c r="F100" s="45"/>
      <c r="G100" s="48" t="e">
        <f>SUM(#REF!)</f>
        <v>#REF!</v>
      </c>
      <c r="H100" s="48" t="e">
        <f>SUM(#REF!)</f>
        <v>#REF!</v>
      </c>
      <c r="I100" s="48" t="e">
        <f>SUM(#REF!+I101+#REF!)</f>
        <v>#REF!</v>
      </c>
      <c r="J100" s="48" t="e">
        <f>SUM(#REF!)</f>
        <v>#REF!</v>
      </c>
      <c r="K100" s="48" t="e">
        <f>SUM(#REF!)</f>
        <v>#REF!</v>
      </c>
      <c r="L100" s="48" t="e">
        <f>SUM(#REF!)</f>
        <v>#REF!</v>
      </c>
      <c r="M100" s="48" t="e">
        <f>SUM(#REF!)</f>
        <v>#REF!</v>
      </c>
      <c r="N100" s="48" t="e">
        <f>SUM(#REF!)</f>
        <v>#REF!</v>
      </c>
      <c r="O100" s="48" t="e">
        <f>SUM(#REF!)</f>
        <v>#REF!</v>
      </c>
      <c r="P100" s="44">
        <v>4856.7</v>
      </c>
      <c r="Q100" s="48" t="e">
        <f>SUM(#REF!)</f>
        <v>#REF!</v>
      </c>
      <c r="R100" s="48" t="e">
        <f>SUM(#REF!)</f>
        <v>#REF!</v>
      </c>
      <c r="S100" s="48" t="e">
        <f>SUM(#REF!+S101+#REF!)</f>
        <v>#REF!</v>
      </c>
      <c r="T100" s="48" t="e">
        <f>SUM(#REF!)</f>
        <v>#REF!</v>
      </c>
      <c r="U100" s="48" t="e">
        <f>SUM(#REF!)</f>
        <v>#REF!</v>
      </c>
      <c r="V100" s="48" t="e">
        <f>SUM(#REF!)</f>
        <v>#REF!</v>
      </c>
      <c r="W100" s="48" t="e">
        <f>SUM(#REF!)</f>
        <v>#REF!</v>
      </c>
      <c r="X100" s="48" t="e">
        <f>SUM(#REF!)</f>
        <v>#REF!</v>
      </c>
      <c r="Y100" s="48" t="e">
        <f>SUM(#REF!)</f>
        <v>#REF!</v>
      </c>
      <c r="Z100" s="44">
        <v>4746.8</v>
      </c>
      <c r="AA100" s="44">
        <f t="shared" si="9"/>
        <v>97.73714662219203</v>
      </c>
    </row>
    <row r="101" spans="1:27" s="12" customFormat="1" ht="18.75">
      <c r="A101" s="19"/>
      <c r="B101" s="31" t="s">
        <v>65</v>
      </c>
      <c r="C101" s="43" t="s">
        <v>12</v>
      </c>
      <c r="D101" s="43" t="s">
        <v>15</v>
      </c>
      <c r="E101" s="43" t="s">
        <v>128</v>
      </c>
      <c r="F101" s="43"/>
      <c r="G101" s="48"/>
      <c r="H101" s="48"/>
      <c r="I101" s="44" t="e">
        <f>#REF!</f>
        <v>#REF!</v>
      </c>
      <c r="J101" s="48"/>
      <c r="K101" s="48"/>
      <c r="L101" s="48"/>
      <c r="M101" s="48"/>
      <c r="N101" s="48"/>
      <c r="O101" s="48"/>
      <c r="P101" s="44">
        <v>494.7</v>
      </c>
      <c r="Q101" s="48"/>
      <c r="R101" s="48"/>
      <c r="S101" s="48" t="e">
        <f>#REF!</f>
        <v>#REF!</v>
      </c>
      <c r="T101" s="48"/>
      <c r="U101" s="48"/>
      <c r="V101" s="48"/>
      <c r="W101" s="48"/>
      <c r="X101" s="48"/>
      <c r="Y101" s="48"/>
      <c r="Z101" s="44">
        <v>475.9</v>
      </c>
      <c r="AA101" s="44">
        <f t="shared" si="9"/>
        <v>96.19971700020214</v>
      </c>
    </row>
    <row r="102" spans="1:27" s="12" customFormat="1" ht="37.5">
      <c r="A102" s="19"/>
      <c r="B102" s="31" t="s">
        <v>54</v>
      </c>
      <c r="C102" s="43" t="s">
        <v>12</v>
      </c>
      <c r="D102" s="43" t="s">
        <v>15</v>
      </c>
      <c r="E102" s="43" t="s">
        <v>128</v>
      </c>
      <c r="F102" s="43" t="s">
        <v>55</v>
      </c>
      <c r="G102" s="48"/>
      <c r="H102" s="48"/>
      <c r="I102" s="44"/>
      <c r="J102" s="48"/>
      <c r="K102" s="48"/>
      <c r="L102" s="48"/>
      <c r="M102" s="48"/>
      <c r="N102" s="48"/>
      <c r="O102" s="48"/>
      <c r="P102" s="44">
        <v>494.7</v>
      </c>
      <c r="Q102" s="48"/>
      <c r="R102" s="48"/>
      <c r="S102" s="48"/>
      <c r="T102" s="48"/>
      <c r="U102" s="48"/>
      <c r="V102" s="48"/>
      <c r="W102" s="48"/>
      <c r="X102" s="48"/>
      <c r="Y102" s="48"/>
      <c r="Z102" s="44">
        <v>475.9</v>
      </c>
      <c r="AA102" s="44">
        <f t="shared" si="9"/>
        <v>96.19971700020214</v>
      </c>
    </row>
    <row r="103" spans="1:27" s="12" customFormat="1" ht="37.5">
      <c r="A103" s="15"/>
      <c r="B103" s="6" t="s">
        <v>81</v>
      </c>
      <c r="C103" s="45" t="s">
        <v>12</v>
      </c>
      <c r="D103" s="45" t="s">
        <v>15</v>
      </c>
      <c r="E103" s="45" t="s">
        <v>129</v>
      </c>
      <c r="F103" s="50"/>
      <c r="G103" s="48"/>
      <c r="H103" s="48"/>
      <c r="I103" s="48"/>
      <c r="J103" s="48"/>
      <c r="K103" s="48"/>
      <c r="L103" s="48"/>
      <c r="M103" s="48"/>
      <c r="N103" s="48"/>
      <c r="O103" s="51"/>
      <c r="P103" s="44">
        <v>1003</v>
      </c>
      <c r="Q103" s="48"/>
      <c r="R103" s="48"/>
      <c r="S103" s="48"/>
      <c r="T103" s="48"/>
      <c r="U103" s="48"/>
      <c r="V103" s="48"/>
      <c r="W103" s="48"/>
      <c r="X103" s="48"/>
      <c r="Y103" s="51"/>
      <c r="Z103" s="44">
        <v>915</v>
      </c>
      <c r="AA103" s="44">
        <f t="shared" si="9"/>
        <v>91.22632103688933</v>
      </c>
    </row>
    <row r="104" spans="1:27" s="12" customFormat="1" ht="37.5">
      <c r="A104" s="15"/>
      <c r="B104" s="6" t="s">
        <v>54</v>
      </c>
      <c r="C104" s="45" t="s">
        <v>12</v>
      </c>
      <c r="D104" s="45" t="s">
        <v>15</v>
      </c>
      <c r="E104" s="45" t="s">
        <v>129</v>
      </c>
      <c r="F104" s="50" t="s">
        <v>55</v>
      </c>
      <c r="G104" s="48"/>
      <c r="H104" s="48"/>
      <c r="I104" s="48"/>
      <c r="J104" s="48"/>
      <c r="K104" s="48"/>
      <c r="L104" s="48"/>
      <c r="M104" s="48"/>
      <c r="N104" s="48"/>
      <c r="O104" s="51"/>
      <c r="P104" s="44">
        <v>81.6</v>
      </c>
      <c r="Q104" s="48"/>
      <c r="R104" s="48"/>
      <c r="S104" s="48"/>
      <c r="T104" s="48"/>
      <c r="U104" s="48"/>
      <c r="V104" s="48"/>
      <c r="W104" s="48"/>
      <c r="X104" s="48"/>
      <c r="Y104" s="51"/>
      <c r="Z104" s="44">
        <v>81.5</v>
      </c>
      <c r="AA104" s="44">
        <f t="shared" si="9"/>
        <v>99.87745098039217</v>
      </c>
    </row>
    <row r="105" spans="1:27" s="12" customFormat="1" ht="56.25">
      <c r="A105" s="15"/>
      <c r="B105" s="6" t="s">
        <v>242</v>
      </c>
      <c r="C105" s="45" t="s">
        <v>12</v>
      </c>
      <c r="D105" s="45" t="s">
        <v>15</v>
      </c>
      <c r="E105" s="45" t="s">
        <v>129</v>
      </c>
      <c r="F105" s="50" t="s">
        <v>243</v>
      </c>
      <c r="G105" s="48"/>
      <c r="H105" s="48"/>
      <c r="I105" s="48"/>
      <c r="J105" s="48"/>
      <c r="K105" s="48"/>
      <c r="L105" s="48"/>
      <c r="M105" s="48"/>
      <c r="N105" s="48"/>
      <c r="O105" s="51"/>
      <c r="P105" s="44">
        <v>921.4</v>
      </c>
      <c r="Q105" s="48"/>
      <c r="R105" s="48"/>
      <c r="S105" s="48"/>
      <c r="T105" s="48"/>
      <c r="U105" s="48"/>
      <c r="V105" s="48"/>
      <c r="W105" s="48"/>
      <c r="X105" s="48"/>
      <c r="Y105" s="51"/>
      <c r="Z105" s="44">
        <v>833.5</v>
      </c>
      <c r="AA105" s="44">
        <f t="shared" si="9"/>
        <v>90.46016930757543</v>
      </c>
    </row>
    <row r="106" spans="1:27" s="12" customFormat="1" ht="37.5">
      <c r="A106" s="15"/>
      <c r="B106" s="80" t="s">
        <v>244</v>
      </c>
      <c r="C106" s="45" t="s">
        <v>12</v>
      </c>
      <c r="D106" s="45" t="s">
        <v>15</v>
      </c>
      <c r="E106" s="45" t="s">
        <v>245</v>
      </c>
      <c r="F106" s="50"/>
      <c r="G106" s="48"/>
      <c r="H106" s="48"/>
      <c r="I106" s="48"/>
      <c r="J106" s="48"/>
      <c r="K106" s="48"/>
      <c r="L106" s="48"/>
      <c r="M106" s="48"/>
      <c r="N106" s="48"/>
      <c r="O106" s="51"/>
      <c r="P106" s="44">
        <v>3100</v>
      </c>
      <c r="Q106" s="48"/>
      <c r="R106" s="48"/>
      <c r="S106" s="48"/>
      <c r="T106" s="48"/>
      <c r="U106" s="48"/>
      <c r="V106" s="48"/>
      <c r="W106" s="48"/>
      <c r="X106" s="48"/>
      <c r="Y106" s="51"/>
      <c r="Z106" s="44">
        <v>3100</v>
      </c>
      <c r="AA106" s="44">
        <f t="shared" si="9"/>
        <v>100</v>
      </c>
    </row>
    <row r="107" spans="1:27" s="12" customFormat="1" ht="56.25">
      <c r="A107" s="15"/>
      <c r="B107" s="80" t="s">
        <v>242</v>
      </c>
      <c r="C107" s="45" t="s">
        <v>12</v>
      </c>
      <c r="D107" s="45" t="s">
        <v>15</v>
      </c>
      <c r="E107" s="45" t="s">
        <v>245</v>
      </c>
      <c r="F107" s="50" t="s">
        <v>243</v>
      </c>
      <c r="G107" s="48"/>
      <c r="H107" s="48"/>
      <c r="I107" s="48"/>
      <c r="J107" s="48"/>
      <c r="K107" s="48"/>
      <c r="L107" s="48"/>
      <c r="M107" s="48"/>
      <c r="N107" s="48"/>
      <c r="O107" s="51"/>
      <c r="P107" s="44">
        <v>3100</v>
      </c>
      <c r="Q107" s="48"/>
      <c r="R107" s="48"/>
      <c r="S107" s="48"/>
      <c r="T107" s="48"/>
      <c r="U107" s="48"/>
      <c r="V107" s="48"/>
      <c r="W107" s="48"/>
      <c r="X107" s="48"/>
      <c r="Y107" s="51"/>
      <c r="Z107" s="44">
        <v>3100</v>
      </c>
      <c r="AA107" s="44">
        <f t="shared" si="9"/>
        <v>100</v>
      </c>
    </row>
    <row r="108" spans="1:27" s="12" customFormat="1" ht="18.75">
      <c r="A108" s="15"/>
      <c r="B108" s="28" t="s">
        <v>213</v>
      </c>
      <c r="C108" s="45" t="s">
        <v>12</v>
      </c>
      <c r="D108" s="45" t="s">
        <v>15</v>
      </c>
      <c r="E108" s="45" t="s">
        <v>214</v>
      </c>
      <c r="F108" s="50"/>
      <c r="G108" s="48"/>
      <c r="H108" s="48"/>
      <c r="I108" s="48"/>
      <c r="J108" s="48"/>
      <c r="K108" s="48"/>
      <c r="L108" s="48"/>
      <c r="M108" s="48"/>
      <c r="N108" s="48"/>
      <c r="O108" s="51"/>
      <c r="P108" s="44">
        <v>224</v>
      </c>
      <c r="Q108" s="48"/>
      <c r="R108" s="48"/>
      <c r="S108" s="48"/>
      <c r="T108" s="48"/>
      <c r="U108" s="48"/>
      <c r="V108" s="48"/>
      <c r="W108" s="48"/>
      <c r="X108" s="48"/>
      <c r="Y108" s="51"/>
      <c r="Z108" s="44">
        <v>223.3</v>
      </c>
      <c r="AA108" s="44">
        <f t="shared" si="9"/>
        <v>99.6875</v>
      </c>
    </row>
    <row r="109" spans="1:27" s="12" customFormat="1" ht="37.5">
      <c r="A109" s="15"/>
      <c r="B109" s="6" t="s">
        <v>54</v>
      </c>
      <c r="C109" s="45" t="s">
        <v>12</v>
      </c>
      <c r="D109" s="45" t="s">
        <v>15</v>
      </c>
      <c r="E109" s="45" t="s">
        <v>214</v>
      </c>
      <c r="F109" s="50" t="s">
        <v>55</v>
      </c>
      <c r="G109" s="48"/>
      <c r="H109" s="48"/>
      <c r="I109" s="48"/>
      <c r="J109" s="48"/>
      <c r="K109" s="48"/>
      <c r="L109" s="48"/>
      <c r="M109" s="48"/>
      <c r="N109" s="48"/>
      <c r="O109" s="51"/>
      <c r="P109" s="44">
        <v>224</v>
      </c>
      <c r="Q109" s="48"/>
      <c r="R109" s="48"/>
      <c r="S109" s="48"/>
      <c r="T109" s="48"/>
      <c r="U109" s="48"/>
      <c r="V109" s="48"/>
      <c r="W109" s="48"/>
      <c r="X109" s="48"/>
      <c r="Y109" s="51"/>
      <c r="Z109" s="44">
        <v>223.3</v>
      </c>
      <c r="AA109" s="44">
        <f t="shared" si="9"/>
        <v>99.6875</v>
      </c>
    </row>
    <row r="110" spans="1:27" s="12" customFormat="1" ht="56.25">
      <c r="A110" s="15"/>
      <c r="B110" s="29" t="s">
        <v>130</v>
      </c>
      <c r="C110" s="45" t="s">
        <v>12</v>
      </c>
      <c r="D110" s="45" t="s">
        <v>15</v>
      </c>
      <c r="E110" s="45" t="s">
        <v>131</v>
      </c>
      <c r="F110" s="50"/>
      <c r="G110" s="48"/>
      <c r="H110" s="48"/>
      <c r="I110" s="48"/>
      <c r="J110" s="48"/>
      <c r="K110" s="48"/>
      <c r="L110" s="48"/>
      <c r="M110" s="48"/>
      <c r="N110" s="48"/>
      <c r="O110" s="51"/>
      <c r="P110" s="44">
        <v>26</v>
      </c>
      <c r="Q110" s="48"/>
      <c r="R110" s="48"/>
      <c r="S110" s="48"/>
      <c r="T110" s="48"/>
      <c r="U110" s="48"/>
      <c r="V110" s="48"/>
      <c r="W110" s="48"/>
      <c r="X110" s="48"/>
      <c r="Y110" s="51"/>
      <c r="Z110" s="44">
        <v>25.8</v>
      </c>
      <c r="AA110" s="44">
        <f t="shared" si="9"/>
        <v>99.23076923076923</v>
      </c>
    </row>
    <row r="111" spans="1:27" s="12" customFormat="1" ht="18.75">
      <c r="A111" s="15"/>
      <c r="B111" s="31" t="s">
        <v>132</v>
      </c>
      <c r="C111" s="43" t="s">
        <v>12</v>
      </c>
      <c r="D111" s="43" t="s">
        <v>15</v>
      </c>
      <c r="E111" s="43" t="s">
        <v>133</v>
      </c>
      <c r="F111" s="43"/>
      <c r="G111" s="48"/>
      <c r="H111" s="48"/>
      <c r="I111" s="55"/>
      <c r="J111" s="48"/>
      <c r="K111" s="48"/>
      <c r="L111" s="48"/>
      <c r="M111" s="48"/>
      <c r="N111" s="48"/>
      <c r="O111" s="51"/>
      <c r="P111" s="44">
        <v>10</v>
      </c>
      <c r="Q111" s="48"/>
      <c r="R111" s="48"/>
      <c r="S111" s="48"/>
      <c r="T111" s="48"/>
      <c r="U111" s="48"/>
      <c r="V111" s="48"/>
      <c r="W111" s="48"/>
      <c r="X111" s="48"/>
      <c r="Y111" s="51"/>
      <c r="Z111" s="44">
        <v>7.6</v>
      </c>
      <c r="AA111" s="44">
        <f t="shared" si="9"/>
        <v>76</v>
      </c>
    </row>
    <row r="112" spans="1:27" s="12" customFormat="1" ht="37.5">
      <c r="A112" s="15"/>
      <c r="B112" s="6" t="s">
        <v>54</v>
      </c>
      <c r="C112" s="43" t="s">
        <v>12</v>
      </c>
      <c r="D112" s="43" t="s">
        <v>15</v>
      </c>
      <c r="E112" s="43" t="s">
        <v>133</v>
      </c>
      <c r="F112" s="43" t="s">
        <v>55</v>
      </c>
      <c r="G112" s="48"/>
      <c r="H112" s="56"/>
      <c r="I112" s="55"/>
      <c r="J112" s="48"/>
      <c r="K112" s="48"/>
      <c r="L112" s="48"/>
      <c r="M112" s="48"/>
      <c r="N112" s="48"/>
      <c r="O112" s="51"/>
      <c r="P112" s="44">
        <v>10</v>
      </c>
      <c r="Q112" s="48"/>
      <c r="R112" s="56"/>
      <c r="S112" s="48"/>
      <c r="T112" s="48"/>
      <c r="U112" s="48"/>
      <c r="V112" s="48"/>
      <c r="W112" s="48"/>
      <c r="X112" s="48"/>
      <c r="Y112" s="51"/>
      <c r="Z112" s="44">
        <v>7.6</v>
      </c>
      <c r="AA112" s="44">
        <f t="shared" si="9"/>
        <v>76</v>
      </c>
    </row>
    <row r="113" spans="1:27" s="12" customFormat="1" ht="37.5">
      <c r="A113" s="15"/>
      <c r="B113" s="6" t="s">
        <v>134</v>
      </c>
      <c r="C113" s="43" t="s">
        <v>12</v>
      </c>
      <c r="D113" s="43" t="s">
        <v>15</v>
      </c>
      <c r="E113" s="43" t="s">
        <v>135</v>
      </c>
      <c r="F113" s="43"/>
      <c r="G113" s="48"/>
      <c r="H113" s="56"/>
      <c r="I113" s="55"/>
      <c r="J113" s="48"/>
      <c r="K113" s="48"/>
      <c r="L113" s="48"/>
      <c r="M113" s="48"/>
      <c r="N113" s="48"/>
      <c r="O113" s="51"/>
      <c r="P113" s="44">
        <v>25</v>
      </c>
      <c r="Q113" s="48"/>
      <c r="R113" s="56"/>
      <c r="S113" s="48"/>
      <c r="T113" s="48"/>
      <c r="U113" s="48"/>
      <c r="V113" s="48"/>
      <c r="W113" s="48"/>
      <c r="X113" s="48"/>
      <c r="Y113" s="51"/>
      <c r="Z113" s="44">
        <v>25</v>
      </c>
      <c r="AA113" s="44">
        <f t="shared" si="9"/>
        <v>100</v>
      </c>
    </row>
    <row r="114" spans="1:27" s="12" customFormat="1" ht="18.75">
      <c r="A114" s="15"/>
      <c r="B114" s="6" t="s">
        <v>66</v>
      </c>
      <c r="C114" s="43" t="s">
        <v>12</v>
      </c>
      <c r="D114" s="43" t="s">
        <v>15</v>
      </c>
      <c r="E114" s="43" t="s">
        <v>136</v>
      </c>
      <c r="F114" s="43"/>
      <c r="G114" s="48"/>
      <c r="H114" s="56"/>
      <c r="I114" s="55"/>
      <c r="J114" s="48"/>
      <c r="K114" s="48"/>
      <c r="L114" s="48"/>
      <c r="M114" s="48"/>
      <c r="N114" s="48"/>
      <c r="O114" s="51"/>
      <c r="P114" s="44">
        <v>25</v>
      </c>
      <c r="Q114" s="48"/>
      <c r="R114" s="56"/>
      <c r="S114" s="48"/>
      <c r="T114" s="48"/>
      <c r="U114" s="48"/>
      <c r="V114" s="48"/>
      <c r="W114" s="48"/>
      <c r="X114" s="48"/>
      <c r="Y114" s="51"/>
      <c r="Z114" s="44">
        <v>25</v>
      </c>
      <c r="AA114" s="44">
        <f t="shared" si="9"/>
        <v>100</v>
      </c>
    </row>
    <row r="115" spans="1:27" s="12" customFormat="1" ht="37.5">
      <c r="A115" s="15"/>
      <c r="B115" s="6" t="s">
        <v>54</v>
      </c>
      <c r="C115" s="43" t="s">
        <v>12</v>
      </c>
      <c r="D115" s="43" t="s">
        <v>15</v>
      </c>
      <c r="E115" s="43" t="s">
        <v>136</v>
      </c>
      <c r="F115" s="43" t="s">
        <v>55</v>
      </c>
      <c r="G115" s="48"/>
      <c r="H115" s="56"/>
      <c r="I115" s="55"/>
      <c r="J115" s="48"/>
      <c r="K115" s="48"/>
      <c r="L115" s="48"/>
      <c r="M115" s="48"/>
      <c r="N115" s="48"/>
      <c r="O115" s="51"/>
      <c r="P115" s="44">
        <v>25</v>
      </c>
      <c r="Q115" s="48"/>
      <c r="R115" s="56"/>
      <c r="S115" s="48"/>
      <c r="T115" s="48"/>
      <c r="U115" s="48"/>
      <c r="V115" s="48"/>
      <c r="W115" s="48"/>
      <c r="X115" s="48"/>
      <c r="Y115" s="51"/>
      <c r="Z115" s="44">
        <v>25</v>
      </c>
      <c r="AA115" s="44">
        <f t="shared" si="9"/>
        <v>100</v>
      </c>
    </row>
    <row r="116" spans="1:27" s="12" customFormat="1" ht="18.75">
      <c r="A116" s="67" t="s">
        <v>45</v>
      </c>
      <c r="B116" s="74" t="s">
        <v>33</v>
      </c>
      <c r="C116" s="59" t="s">
        <v>17</v>
      </c>
      <c r="D116" s="59" t="s">
        <v>3</v>
      </c>
      <c r="E116" s="59"/>
      <c r="F116" s="59"/>
      <c r="G116" s="60" t="e">
        <f>SUM(G117+#REF!)</f>
        <v>#REF!</v>
      </c>
      <c r="H116" s="60" t="e">
        <f>SUM(H117+#REF!)</f>
        <v>#REF!</v>
      </c>
      <c r="I116" s="60" t="e">
        <f>SUM(I117+#REF!)</f>
        <v>#REF!</v>
      </c>
      <c r="J116" s="60" t="e">
        <f>SUM(J117+#REF!)</f>
        <v>#REF!</v>
      </c>
      <c r="K116" s="60" t="e">
        <f>SUM(K117+#REF!)</f>
        <v>#REF!</v>
      </c>
      <c r="L116" s="60" t="e">
        <f>SUM(L117+#REF!)</f>
        <v>#REF!</v>
      </c>
      <c r="M116" s="60" t="e">
        <f>SUM(M117+#REF!)</f>
        <v>#REF!</v>
      </c>
      <c r="N116" s="60" t="e">
        <f>SUM(N117+#REF!)</f>
        <v>#REF!</v>
      </c>
      <c r="O116" s="60" t="e">
        <f>SUM(O117+#REF!)</f>
        <v>#REF!</v>
      </c>
      <c r="P116" s="61">
        <v>6702.3</v>
      </c>
      <c r="Q116" s="60" t="e">
        <f>SUM(Q117+#REF!)</f>
        <v>#REF!</v>
      </c>
      <c r="R116" s="60" t="e">
        <f>SUM(R117+#REF!)</f>
        <v>#REF!</v>
      </c>
      <c r="S116" s="60" t="e">
        <f>SUM(S117+#REF!)</f>
        <v>#REF!</v>
      </c>
      <c r="T116" s="60" t="e">
        <f>SUM(T117+#REF!)</f>
        <v>#REF!</v>
      </c>
      <c r="U116" s="60" t="e">
        <f>SUM(U117+#REF!)</f>
        <v>#REF!</v>
      </c>
      <c r="V116" s="60" t="e">
        <f>SUM(V117+#REF!)</f>
        <v>#REF!</v>
      </c>
      <c r="W116" s="60" t="e">
        <f>SUM(W117+#REF!)</f>
        <v>#REF!</v>
      </c>
      <c r="X116" s="60" t="e">
        <f>SUM(X117+#REF!)</f>
        <v>#REF!</v>
      </c>
      <c r="Y116" s="60" t="e">
        <f>SUM(Y117+#REF!)</f>
        <v>#REF!</v>
      </c>
      <c r="Z116" s="61">
        <v>6499.6</v>
      </c>
      <c r="AA116" s="61">
        <f aca="true" t="shared" si="10" ref="AA116:AA134">Z116/P116*100</f>
        <v>96.9756650701998</v>
      </c>
    </row>
    <row r="117" spans="1:27" s="20" customFormat="1" ht="18.75">
      <c r="A117" s="19"/>
      <c r="B117" s="8" t="s">
        <v>18</v>
      </c>
      <c r="C117" s="45" t="s">
        <v>17</v>
      </c>
      <c r="D117" s="45" t="s">
        <v>2</v>
      </c>
      <c r="E117" s="45"/>
      <c r="F117" s="45"/>
      <c r="G117" s="46" t="e">
        <f>SUM(G118+G128+#REF!)</f>
        <v>#REF!</v>
      </c>
      <c r="H117" s="46" t="e">
        <f>SUM(H118+H128+#REF!)</f>
        <v>#REF!</v>
      </c>
      <c r="I117" s="46" t="e">
        <f>SUM(I118+I128+#REF!)</f>
        <v>#REF!</v>
      </c>
      <c r="J117" s="46" t="e">
        <f>SUM(J118+J128+#REF!+#REF!)</f>
        <v>#REF!</v>
      </c>
      <c r="K117" s="46" t="e">
        <f>SUM(K118+K128+#REF!)</f>
        <v>#REF!</v>
      </c>
      <c r="L117" s="46" t="e">
        <f>SUM(L118+L128+#REF!)</f>
        <v>#REF!</v>
      </c>
      <c r="M117" s="46" t="e">
        <f>SUM(M118+M128+#REF!)</f>
        <v>#REF!</v>
      </c>
      <c r="N117" s="46" t="e">
        <f>SUM(N118+N128+#REF!)</f>
        <v>#REF!</v>
      </c>
      <c r="O117" s="46" t="e">
        <f>SUM(O118+O128+#REF!)</f>
        <v>#REF!</v>
      </c>
      <c r="P117" s="44">
        <v>6702.3</v>
      </c>
      <c r="Q117" s="46"/>
      <c r="R117" s="46"/>
      <c r="S117" s="46"/>
      <c r="T117" s="46"/>
      <c r="U117" s="46"/>
      <c r="V117" s="46"/>
      <c r="W117" s="46"/>
      <c r="X117" s="46"/>
      <c r="Y117" s="46"/>
      <c r="Z117" s="44">
        <v>6499.6</v>
      </c>
      <c r="AA117" s="44">
        <f t="shared" si="10"/>
        <v>96.9756650701998</v>
      </c>
    </row>
    <row r="118" spans="1:27" s="12" customFormat="1" ht="75">
      <c r="A118" s="15"/>
      <c r="B118" s="5" t="s">
        <v>180</v>
      </c>
      <c r="C118" s="50" t="s">
        <v>17</v>
      </c>
      <c r="D118" s="50" t="s">
        <v>2</v>
      </c>
      <c r="E118" s="50" t="s">
        <v>139</v>
      </c>
      <c r="F118" s="50"/>
      <c r="G118" s="48">
        <f aca="true" t="shared" si="11" ref="G118:O118">SUM(G120)</f>
        <v>0</v>
      </c>
      <c r="H118" s="48">
        <f t="shared" si="11"/>
        <v>0</v>
      </c>
      <c r="I118" s="48">
        <f t="shared" si="11"/>
        <v>0</v>
      </c>
      <c r="J118" s="48">
        <f t="shared" si="11"/>
        <v>3435.5</v>
      </c>
      <c r="K118" s="48">
        <f t="shared" si="11"/>
        <v>0</v>
      </c>
      <c r="L118" s="48">
        <f t="shared" si="11"/>
        <v>0</v>
      </c>
      <c r="M118" s="48">
        <f t="shared" si="11"/>
        <v>0</v>
      </c>
      <c r="N118" s="48">
        <f t="shared" si="11"/>
        <v>0</v>
      </c>
      <c r="O118" s="48">
        <f t="shared" si="11"/>
        <v>0</v>
      </c>
      <c r="P118" s="44">
        <v>6702.3</v>
      </c>
      <c r="Q118" s="46"/>
      <c r="R118" s="46"/>
      <c r="S118" s="46"/>
      <c r="T118" s="46"/>
      <c r="U118" s="46"/>
      <c r="V118" s="46"/>
      <c r="W118" s="46"/>
      <c r="X118" s="46"/>
      <c r="Y118" s="46"/>
      <c r="Z118" s="44">
        <v>6499.6</v>
      </c>
      <c r="AA118" s="44">
        <f t="shared" si="10"/>
        <v>96.9756650701998</v>
      </c>
    </row>
    <row r="119" spans="1:27" s="12" customFormat="1" ht="37.5">
      <c r="A119" s="15"/>
      <c r="B119" s="5" t="s">
        <v>163</v>
      </c>
      <c r="C119" s="50" t="s">
        <v>17</v>
      </c>
      <c r="D119" s="50" t="s">
        <v>2</v>
      </c>
      <c r="E119" s="50" t="s">
        <v>166</v>
      </c>
      <c r="F119" s="50"/>
      <c r="G119" s="48"/>
      <c r="H119" s="48"/>
      <c r="I119" s="48"/>
      <c r="J119" s="48"/>
      <c r="K119" s="48"/>
      <c r="L119" s="48"/>
      <c r="M119" s="48"/>
      <c r="N119" s="48"/>
      <c r="O119" s="48"/>
      <c r="P119" s="44">
        <v>6702.3</v>
      </c>
      <c r="Q119" s="46"/>
      <c r="R119" s="46"/>
      <c r="S119" s="46"/>
      <c r="T119" s="46"/>
      <c r="U119" s="46"/>
      <c r="V119" s="46"/>
      <c r="W119" s="46"/>
      <c r="X119" s="46"/>
      <c r="Y119" s="46"/>
      <c r="Z119" s="44">
        <v>6499.6</v>
      </c>
      <c r="AA119" s="44">
        <f t="shared" si="10"/>
        <v>96.9756650701998</v>
      </c>
    </row>
    <row r="120" spans="1:27" s="12" customFormat="1" ht="58.5" customHeight="1">
      <c r="A120" s="15"/>
      <c r="B120" s="5" t="s">
        <v>77</v>
      </c>
      <c r="C120" s="50" t="s">
        <v>17</v>
      </c>
      <c r="D120" s="50" t="s">
        <v>2</v>
      </c>
      <c r="E120" s="50" t="s">
        <v>140</v>
      </c>
      <c r="F120" s="50"/>
      <c r="G120" s="48">
        <f aca="true" t="shared" si="12" ref="G120:O120">SUM(G122)</f>
        <v>0</v>
      </c>
      <c r="H120" s="48">
        <f t="shared" si="12"/>
        <v>0</v>
      </c>
      <c r="I120" s="48">
        <f t="shared" si="12"/>
        <v>0</v>
      </c>
      <c r="J120" s="48">
        <f t="shared" si="12"/>
        <v>3435.5</v>
      </c>
      <c r="K120" s="48">
        <f t="shared" si="12"/>
        <v>0</v>
      </c>
      <c r="L120" s="48">
        <f t="shared" si="12"/>
        <v>0</v>
      </c>
      <c r="M120" s="48">
        <f t="shared" si="12"/>
        <v>0</v>
      </c>
      <c r="N120" s="48">
        <f t="shared" si="12"/>
        <v>0</v>
      </c>
      <c r="O120" s="48">
        <f t="shared" si="12"/>
        <v>0</v>
      </c>
      <c r="P120" s="44">
        <v>5959.5</v>
      </c>
      <c r="Q120" s="48">
        <f aca="true" t="shared" si="13" ref="Q120:Y120">SUM(Q122)</f>
        <v>0</v>
      </c>
      <c r="R120" s="48">
        <f t="shared" si="13"/>
        <v>0</v>
      </c>
      <c r="S120" s="48">
        <f t="shared" si="13"/>
        <v>0</v>
      </c>
      <c r="T120" s="48">
        <f t="shared" si="13"/>
        <v>0</v>
      </c>
      <c r="U120" s="48">
        <f t="shared" si="13"/>
        <v>0</v>
      </c>
      <c r="V120" s="48">
        <f t="shared" si="13"/>
        <v>0</v>
      </c>
      <c r="W120" s="48">
        <f t="shared" si="13"/>
        <v>0</v>
      </c>
      <c r="X120" s="48">
        <f t="shared" si="13"/>
        <v>0</v>
      </c>
      <c r="Y120" s="48">
        <f t="shared" si="13"/>
        <v>0</v>
      </c>
      <c r="Z120" s="44">
        <v>5768.6</v>
      </c>
      <c r="AA120" s="44">
        <f t="shared" si="10"/>
        <v>96.79671113348437</v>
      </c>
    </row>
    <row r="121" spans="1:27" s="12" customFormat="1" ht="42.75" customHeight="1">
      <c r="A121" s="15"/>
      <c r="B121" s="5" t="s">
        <v>61</v>
      </c>
      <c r="C121" s="50" t="s">
        <v>17</v>
      </c>
      <c r="D121" s="50" t="s">
        <v>2</v>
      </c>
      <c r="E121" s="50" t="s">
        <v>141</v>
      </c>
      <c r="F121" s="50"/>
      <c r="G121" s="48"/>
      <c r="H121" s="48"/>
      <c r="I121" s="48"/>
      <c r="J121" s="48"/>
      <c r="K121" s="48"/>
      <c r="L121" s="48"/>
      <c r="M121" s="48"/>
      <c r="N121" s="48"/>
      <c r="O121" s="48"/>
      <c r="P121" s="44">
        <v>5959.5</v>
      </c>
      <c r="Q121" s="48">
        <f aca="true" t="shared" si="14" ref="Q121:Y121">SUM(Q123)</f>
        <v>0</v>
      </c>
      <c r="R121" s="48">
        <f t="shared" si="14"/>
        <v>0</v>
      </c>
      <c r="S121" s="48">
        <f t="shared" si="14"/>
        <v>0</v>
      </c>
      <c r="T121" s="48">
        <f t="shared" si="14"/>
        <v>0</v>
      </c>
      <c r="U121" s="48">
        <f t="shared" si="14"/>
        <v>0</v>
      </c>
      <c r="V121" s="48">
        <f t="shared" si="14"/>
        <v>0</v>
      </c>
      <c r="W121" s="48">
        <f t="shared" si="14"/>
        <v>0</v>
      </c>
      <c r="X121" s="48">
        <f t="shared" si="14"/>
        <v>0</v>
      </c>
      <c r="Y121" s="48">
        <f t="shared" si="14"/>
        <v>0</v>
      </c>
      <c r="Z121" s="44">
        <v>5768.6</v>
      </c>
      <c r="AA121" s="44">
        <f t="shared" si="10"/>
        <v>96.79671113348437</v>
      </c>
    </row>
    <row r="122" spans="1:27" s="12" customFormat="1" ht="112.5">
      <c r="A122" s="15"/>
      <c r="B122" s="6" t="s">
        <v>50</v>
      </c>
      <c r="C122" s="50" t="s">
        <v>17</v>
      </c>
      <c r="D122" s="50" t="s">
        <v>2</v>
      </c>
      <c r="E122" s="50" t="s">
        <v>141</v>
      </c>
      <c r="F122" s="50" t="s">
        <v>51</v>
      </c>
      <c r="G122" s="51"/>
      <c r="H122" s="51"/>
      <c r="I122" s="51"/>
      <c r="J122" s="48">
        <v>3435.5</v>
      </c>
      <c r="K122" s="48"/>
      <c r="L122" s="48"/>
      <c r="M122" s="48"/>
      <c r="N122" s="48"/>
      <c r="O122" s="51"/>
      <c r="P122" s="44">
        <v>4781.5</v>
      </c>
      <c r="Q122" s="48">
        <f aca="true" t="shared" si="15" ref="Q122:Y122">SUM(Q124)</f>
        <v>0</v>
      </c>
      <c r="R122" s="48">
        <f t="shared" si="15"/>
        <v>0</v>
      </c>
      <c r="S122" s="48">
        <f t="shared" si="15"/>
        <v>0</v>
      </c>
      <c r="T122" s="48">
        <f t="shared" si="15"/>
        <v>0</v>
      </c>
      <c r="U122" s="48">
        <f t="shared" si="15"/>
        <v>0</v>
      </c>
      <c r="V122" s="48">
        <f t="shared" si="15"/>
        <v>0</v>
      </c>
      <c r="W122" s="48">
        <f t="shared" si="15"/>
        <v>0</v>
      </c>
      <c r="X122" s="48">
        <f t="shared" si="15"/>
        <v>0</v>
      </c>
      <c r="Y122" s="48">
        <f t="shared" si="15"/>
        <v>0</v>
      </c>
      <c r="Z122" s="44">
        <v>4780.2</v>
      </c>
      <c r="AA122" s="44">
        <f t="shared" si="10"/>
        <v>99.97281187911743</v>
      </c>
    </row>
    <row r="123" spans="1:27" s="12" customFormat="1" ht="50.25" customHeight="1">
      <c r="A123" s="15"/>
      <c r="B123" s="6" t="s">
        <v>223</v>
      </c>
      <c r="C123" s="50" t="s">
        <v>17</v>
      </c>
      <c r="D123" s="50" t="s">
        <v>2</v>
      </c>
      <c r="E123" s="50" t="s">
        <v>141</v>
      </c>
      <c r="F123" s="50" t="s">
        <v>55</v>
      </c>
      <c r="G123" s="51"/>
      <c r="H123" s="51"/>
      <c r="I123" s="51"/>
      <c r="J123" s="48"/>
      <c r="K123" s="48"/>
      <c r="L123" s="48"/>
      <c r="M123" s="48"/>
      <c r="N123" s="48"/>
      <c r="O123" s="51"/>
      <c r="P123" s="44">
        <v>1123</v>
      </c>
      <c r="Q123" s="51"/>
      <c r="R123" s="51"/>
      <c r="S123" s="51"/>
      <c r="T123" s="48"/>
      <c r="U123" s="48"/>
      <c r="V123" s="48"/>
      <c r="W123" s="48"/>
      <c r="X123" s="48"/>
      <c r="Y123" s="51"/>
      <c r="Z123" s="44">
        <v>942.4</v>
      </c>
      <c r="AA123" s="44">
        <f t="shared" si="10"/>
        <v>83.91807658058771</v>
      </c>
    </row>
    <row r="124" spans="1:27" s="12" customFormat="1" ht="18.75">
      <c r="A124" s="15"/>
      <c r="B124" s="6" t="s">
        <v>56</v>
      </c>
      <c r="C124" s="50" t="s">
        <v>17</v>
      </c>
      <c r="D124" s="50" t="s">
        <v>2</v>
      </c>
      <c r="E124" s="50" t="s">
        <v>141</v>
      </c>
      <c r="F124" s="50" t="s">
        <v>57</v>
      </c>
      <c r="G124" s="48" t="e">
        <f>SUM(#REF!)</f>
        <v>#REF!</v>
      </c>
      <c r="H124" s="48" t="e">
        <f>SUM(#REF!)</f>
        <v>#REF!</v>
      </c>
      <c r="I124" s="48" t="e">
        <f>SUM(#REF!)</f>
        <v>#REF!</v>
      </c>
      <c r="J124" s="48" t="e">
        <f>SUM(#REF!)</f>
        <v>#REF!</v>
      </c>
      <c r="K124" s="48" t="e">
        <f>SUM(#REF!)</f>
        <v>#REF!</v>
      </c>
      <c r="L124" s="48" t="e">
        <f>SUM(#REF!)</f>
        <v>#REF!</v>
      </c>
      <c r="M124" s="48" t="e">
        <f>SUM(#REF!)</f>
        <v>#REF!</v>
      </c>
      <c r="N124" s="48" t="e">
        <f>SUM(#REF!)</f>
        <v>#REF!</v>
      </c>
      <c r="O124" s="48" t="e">
        <f>SUM(#REF!)</f>
        <v>#REF!</v>
      </c>
      <c r="P124" s="44">
        <v>55</v>
      </c>
      <c r="Q124" s="51"/>
      <c r="R124" s="51"/>
      <c r="S124" s="51"/>
      <c r="T124" s="48"/>
      <c r="U124" s="48"/>
      <c r="V124" s="48"/>
      <c r="W124" s="48"/>
      <c r="X124" s="48"/>
      <c r="Y124" s="51"/>
      <c r="Z124" s="44">
        <v>46</v>
      </c>
      <c r="AA124" s="44">
        <f t="shared" si="10"/>
        <v>83.63636363636363</v>
      </c>
    </row>
    <row r="125" spans="1:27" s="12" customFormat="1" ht="37.5">
      <c r="A125" s="15"/>
      <c r="B125" s="6" t="s">
        <v>142</v>
      </c>
      <c r="C125" s="50" t="s">
        <v>17</v>
      </c>
      <c r="D125" s="50" t="s">
        <v>2</v>
      </c>
      <c r="E125" s="50" t="s">
        <v>143</v>
      </c>
      <c r="F125" s="50"/>
      <c r="G125" s="51"/>
      <c r="H125" s="51"/>
      <c r="I125" s="51"/>
      <c r="J125" s="48"/>
      <c r="K125" s="48"/>
      <c r="L125" s="48"/>
      <c r="M125" s="48"/>
      <c r="N125" s="48"/>
      <c r="O125" s="51"/>
      <c r="P125" s="44">
        <v>29</v>
      </c>
      <c r="Q125" s="51"/>
      <c r="R125" s="51"/>
      <c r="S125" s="51"/>
      <c r="T125" s="48"/>
      <c r="U125" s="48"/>
      <c r="V125" s="48"/>
      <c r="W125" s="48"/>
      <c r="X125" s="48"/>
      <c r="Y125" s="51"/>
      <c r="Z125" s="44">
        <v>28</v>
      </c>
      <c r="AA125" s="44">
        <f t="shared" si="10"/>
        <v>96.55172413793103</v>
      </c>
    </row>
    <row r="126" spans="1:27" s="12" customFormat="1" ht="36" customHeight="1">
      <c r="A126" s="15"/>
      <c r="B126" s="6" t="s">
        <v>144</v>
      </c>
      <c r="C126" s="50" t="s">
        <v>17</v>
      </c>
      <c r="D126" s="50" t="s">
        <v>2</v>
      </c>
      <c r="E126" s="50" t="s">
        <v>145</v>
      </c>
      <c r="F126" s="50"/>
      <c r="G126" s="51"/>
      <c r="H126" s="51"/>
      <c r="I126" s="51"/>
      <c r="J126" s="48"/>
      <c r="K126" s="48"/>
      <c r="L126" s="48"/>
      <c r="M126" s="48"/>
      <c r="N126" s="48"/>
      <c r="O126" s="51"/>
      <c r="P126" s="44">
        <v>29</v>
      </c>
      <c r="Q126" s="51"/>
      <c r="R126" s="51"/>
      <c r="S126" s="51"/>
      <c r="T126" s="48"/>
      <c r="U126" s="48"/>
      <c r="V126" s="48"/>
      <c r="W126" s="48"/>
      <c r="X126" s="48"/>
      <c r="Y126" s="51"/>
      <c r="Z126" s="44">
        <v>28</v>
      </c>
      <c r="AA126" s="44">
        <f t="shared" si="10"/>
        <v>96.55172413793103</v>
      </c>
    </row>
    <row r="127" spans="1:27" s="12" customFormat="1" ht="37.5">
      <c r="A127" s="15"/>
      <c r="B127" s="6" t="s">
        <v>54</v>
      </c>
      <c r="C127" s="50" t="s">
        <v>17</v>
      </c>
      <c r="D127" s="50" t="s">
        <v>2</v>
      </c>
      <c r="E127" s="50" t="s">
        <v>145</v>
      </c>
      <c r="F127" s="50" t="s">
        <v>55</v>
      </c>
      <c r="G127" s="51"/>
      <c r="H127" s="51"/>
      <c r="I127" s="51"/>
      <c r="J127" s="48"/>
      <c r="K127" s="48"/>
      <c r="L127" s="48"/>
      <c r="M127" s="48"/>
      <c r="N127" s="48"/>
      <c r="O127" s="51"/>
      <c r="P127" s="44">
        <v>29</v>
      </c>
      <c r="Q127" s="51"/>
      <c r="R127" s="51"/>
      <c r="S127" s="51"/>
      <c r="T127" s="48"/>
      <c r="U127" s="48"/>
      <c r="V127" s="48"/>
      <c r="W127" s="48"/>
      <c r="X127" s="48"/>
      <c r="Y127" s="51"/>
      <c r="Z127" s="44">
        <v>28</v>
      </c>
      <c r="AA127" s="44">
        <f t="shared" si="10"/>
        <v>96.55172413793103</v>
      </c>
    </row>
    <row r="128" spans="1:27" s="12" customFormat="1" ht="37.5">
      <c r="A128" s="15"/>
      <c r="B128" s="6" t="s">
        <v>78</v>
      </c>
      <c r="C128" s="50" t="s">
        <v>17</v>
      </c>
      <c r="D128" s="50" t="s">
        <v>2</v>
      </c>
      <c r="E128" s="50" t="s">
        <v>146</v>
      </c>
      <c r="F128" s="50"/>
      <c r="G128" s="48" t="e">
        <f aca="true" t="shared" si="16" ref="G128:O128">SUM(G129)</f>
        <v>#REF!</v>
      </c>
      <c r="H128" s="48" t="e">
        <f t="shared" si="16"/>
        <v>#REF!</v>
      </c>
      <c r="I128" s="48" t="e">
        <f t="shared" si="16"/>
        <v>#REF!</v>
      </c>
      <c r="J128" s="48" t="e">
        <f t="shared" si="16"/>
        <v>#REF!</v>
      </c>
      <c r="K128" s="48" t="e">
        <f t="shared" si="16"/>
        <v>#REF!</v>
      </c>
      <c r="L128" s="48" t="e">
        <f t="shared" si="16"/>
        <v>#REF!</v>
      </c>
      <c r="M128" s="48" t="e">
        <f t="shared" si="16"/>
        <v>#REF!</v>
      </c>
      <c r="N128" s="48" t="e">
        <f t="shared" si="16"/>
        <v>#REF!</v>
      </c>
      <c r="O128" s="48" t="e">
        <f t="shared" si="16"/>
        <v>#REF!</v>
      </c>
      <c r="P128" s="73">
        <v>683.8</v>
      </c>
      <c r="Q128" s="48">
        <f aca="true" t="shared" si="17" ref="Q128:Y130">SUM(Q129)</f>
        <v>0</v>
      </c>
      <c r="R128" s="48">
        <f t="shared" si="17"/>
        <v>0</v>
      </c>
      <c r="S128" s="48">
        <f t="shared" si="17"/>
        <v>0</v>
      </c>
      <c r="T128" s="48">
        <f t="shared" si="17"/>
        <v>0</v>
      </c>
      <c r="U128" s="48">
        <f t="shared" si="17"/>
        <v>0</v>
      </c>
      <c r="V128" s="48">
        <f t="shared" si="17"/>
        <v>0</v>
      </c>
      <c r="W128" s="48">
        <f t="shared" si="17"/>
        <v>0</v>
      </c>
      <c r="X128" s="48">
        <f t="shared" si="17"/>
        <v>0</v>
      </c>
      <c r="Y128" s="48">
        <f t="shared" si="17"/>
        <v>0</v>
      </c>
      <c r="Z128" s="44">
        <v>673</v>
      </c>
      <c r="AA128" s="44">
        <f t="shared" si="10"/>
        <v>98.42059081602808</v>
      </c>
    </row>
    <row r="129" spans="1:27" s="12" customFormat="1" ht="131.25">
      <c r="A129" s="15"/>
      <c r="B129" s="6" t="s">
        <v>231</v>
      </c>
      <c r="C129" s="50" t="s">
        <v>17</v>
      </c>
      <c r="D129" s="50" t="s">
        <v>2</v>
      </c>
      <c r="E129" s="50" t="s">
        <v>147</v>
      </c>
      <c r="F129" s="50"/>
      <c r="G129" s="48" t="e">
        <f>SUM(#REF!)</f>
        <v>#REF!</v>
      </c>
      <c r="H129" s="48" t="e">
        <f>SUM(#REF!)</f>
        <v>#REF!</v>
      </c>
      <c r="I129" s="48" t="e">
        <f>SUM(#REF!)</f>
        <v>#REF!</v>
      </c>
      <c r="J129" s="48" t="e">
        <f>SUM(#REF!)</f>
        <v>#REF!</v>
      </c>
      <c r="K129" s="48" t="e">
        <f>SUM(#REF!)</f>
        <v>#REF!</v>
      </c>
      <c r="L129" s="48" t="e">
        <f>SUM(#REF!)</f>
        <v>#REF!</v>
      </c>
      <c r="M129" s="48" t="e">
        <f>SUM(#REF!)</f>
        <v>#REF!</v>
      </c>
      <c r="N129" s="48" t="e">
        <f>SUM(#REF!)</f>
        <v>#REF!</v>
      </c>
      <c r="O129" s="48" t="e">
        <f>SUM(#REF!)</f>
        <v>#REF!</v>
      </c>
      <c r="P129" s="73">
        <v>683.8</v>
      </c>
      <c r="Q129" s="48">
        <f t="shared" si="17"/>
        <v>0</v>
      </c>
      <c r="R129" s="48">
        <f t="shared" si="17"/>
        <v>0</v>
      </c>
      <c r="S129" s="48">
        <f t="shared" si="17"/>
        <v>0</v>
      </c>
      <c r="T129" s="48">
        <f t="shared" si="17"/>
        <v>0</v>
      </c>
      <c r="U129" s="48">
        <f t="shared" si="17"/>
        <v>0</v>
      </c>
      <c r="V129" s="48">
        <f t="shared" si="17"/>
        <v>0</v>
      </c>
      <c r="W129" s="48">
        <f t="shared" si="17"/>
        <v>0</v>
      </c>
      <c r="X129" s="48">
        <f t="shared" si="17"/>
        <v>0</v>
      </c>
      <c r="Y129" s="48">
        <f t="shared" si="17"/>
        <v>0</v>
      </c>
      <c r="Z129" s="44">
        <v>673</v>
      </c>
      <c r="AA129" s="44">
        <f t="shared" si="10"/>
        <v>98.42059081602808</v>
      </c>
    </row>
    <row r="130" spans="1:27" s="12" customFormat="1" ht="18.75">
      <c r="A130" s="15"/>
      <c r="B130" s="6" t="s">
        <v>75</v>
      </c>
      <c r="C130" s="50" t="s">
        <v>17</v>
      </c>
      <c r="D130" s="50" t="s">
        <v>2</v>
      </c>
      <c r="E130" s="50" t="s">
        <v>147</v>
      </c>
      <c r="F130" s="50" t="s">
        <v>60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73">
        <v>683.8</v>
      </c>
      <c r="Q130" s="48">
        <f t="shared" si="17"/>
        <v>0</v>
      </c>
      <c r="R130" s="48">
        <f t="shared" si="17"/>
        <v>0</v>
      </c>
      <c r="S130" s="48">
        <f t="shared" si="17"/>
        <v>0</v>
      </c>
      <c r="T130" s="48">
        <f t="shared" si="17"/>
        <v>0</v>
      </c>
      <c r="U130" s="48">
        <f t="shared" si="17"/>
        <v>0</v>
      </c>
      <c r="V130" s="48">
        <f t="shared" si="17"/>
        <v>0</v>
      </c>
      <c r="W130" s="48">
        <f t="shared" si="17"/>
        <v>0</v>
      </c>
      <c r="X130" s="48">
        <f t="shared" si="17"/>
        <v>0</v>
      </c>
      <c r="Y130" s="48">
        <f t="shared" si="17"/>
        <v>0</v>
      </c>
      <c r="Z130" s="44">
        <v>673</v>
      </c>
      <c r="AA130" s="44">
        <f t="shared" si="10"/>
        <v>98.42059081602808</v>
      </c>
    </row>
    <row r="131" spans="1:27" s="12" customFormat="1" ht="75">
      <c r="A131" s="15"/>
      <c r="B131" s="6" t="s">
        <v>232</v>
      </c>
      <c r="C131" s="50" t="s">
        <v>17</v>
      </c>
      <c r="D131" s="50" t="s">
        <v>2</v>
      </c>
      <c r="E131" s="50" t="s">
        <v>137</v>
      </c>
      <c r="F131" s="50"/>
      <c r="G131" s="48"/>
      <c r="H131" s="48"/>
      <c r="I131" s="48"/>
      <c r="J131" s="48"/>
      <c r="K131" s="48"/>
      <c r="L131" s="48"/>
      <c r="M131" s="48"/>
      <c r="N131" s="48"/>
      <c r="O131" s="48"/>
      <c r="P131" s="73">
        <v>30</v>
      </c>
      <c r="Q131" s="48"/>
      <c r="R131" s="48"/>
      <c r="S131" s="48"/>
      <c r="T131" s="48"/>
      <c r="U131" s="48"/>
      <c r="V131" s="48"/>
      <c r="W131" s="48"/>
      <c r="X131" s="48"/>
      <c r="Y131" s="48"/>
      <c r="Z131" s="44">
        <v>30</v>
      </c>
      <c r="AA131" s="44">
        <f t="shared" si="10"/>
        <v>100</v>
      </c>
    </row>
    <row r="132" spans="1:27" s="12" customFormat="1" ht="18.75">
      <c r="A132" s="15"/>
      <c r="B132" s="6" t="s">
        <v>164</v>
      </c>
      <c r="C132" s="50" t="s">
        <v>17</v>
      </c>
      <c r="D132" s="50" t="s">
        <v>2</v>
      </c>
      <c r="E132" s="50" t="s">
        <v>165</v>
      </c>
      <c r="F132" s="50"/>
      <c r="G132" s="48"/>
      <c r="H132" s="48"/>
      <c r="I132" s="48"/>
      <c r="J132" s="48"/>
      <c r="K132" s="48"/>
      <c r="L132" s="48"/>
      <c r="M132" s="48"/>
      <c r="N132" s="48"/>
      <c r="O132" s="48"/>
      <c r="P132" s="73">
        <v>30</v>
      </c>
      <c r="Q132" s="48"/>
      <c r="R132" s="48"/>
      <c r="S132" s="48"/>
      <c r="T132" s="48"/>
      <c r="U132" s="48"/>
      <c r="V132" s="48"/>
      <c r="W132" s="48"/>
      <c r="X132" s="48"/>
      <c r="Y132" s="48"/>
      <c r="Z132" s="44">
        <v>30</v>
      </c>
      <c r="AA132" s="44">
        <f t="shared" si="10"/>
        <v>100</v>
      </c>
    </row>
    <row r="133" spans="1:27" s="12" customFormat="1" ht="37.5">
      <c r="A133" s="15"/>
      <c r="B133" s="6" t="s">
        <v>233</v>
      </c>
      <c r="C133" s="50" t="s">
        <v>17</v>
      </c>
      <c r="D133" s="50" t="s">
        <v>2</v>
      </c>
      <c r="E133" s="50" t="s">
        <v>138</v>
      </c>
      <c r="F133" s="50"/>
      <c r="G133" s="48"/>
      <c r="H133" s="48"/>
      <c r="I133" s="48"/>
      <c r="J133" s="48"/>
      <c r="K133" s="48"/>
      <c r="L133" s="48"/>
      <c r="M133" s="48"/>
      <c r="N133" s="48"/>
      <c r="O133" s="48"/>
      <c r="P133" s="73">
        <v>30</v>
      </c>
      <c r="Q133" s="48"/>
      <c r="R133" s="48"/>
      <c r="S133" s="48"/>
      <c r="T133" s="48"/>
      <c r="U133" s="48"/>
      <c r="V133" s="48"/>
      <c r="W133" s="48"/>
      <c r="X133" s="48"/>
      <c r="Y133" s="48"/>
      <c r="Z133" s="44">
        <v>30</v>
      </c>
      <c r="AA133" s="44">
        <f t="shared" si="10"/>
        <v>100</v>
      </c>
    </row>
    <row r="134" spans="1:27" s="12" customFormat="1" ht="112.5">
      <c r="A134" s="15"/>
      <c r="B134" s="6" t="s">
        <v>50</v>
      </c>
      <c r="C134" s="50" t="s">
        <v>17</v>
      </c>
      <c r="D134" s="50" t="s">
        <v>2</v>
      </c>
      <c r="E134" s="50" t="s">
        <v>138</v>
      </c>
      <c r="F134" s="50" t="s">
        <v>51</v>
      </c>
      <c r="G134" s="48"/>
      <c r="H134" s="48"/>
      <c r="I134" s="48"/>
      <c r="J134" s="48"/>
      <c r="K134" s="48"/>
      <c r="L134" s="48"/>
      <c r="M134" s="48"/>
      <c r="N134" s="48"/>
      <c r="O134" s="48"/>
      <c r="P134" s="73">
        <v>30</v>
      </c>
      <c r="Q134" s="48"/>
      <c r="R134" s="48"/>
      <c r="S134" s="48"/>
      <c r="T134" s="48"/>
      <c r="U134" s="48"/>
      <c r="V134" s="48"/>
      <c r="W134" s="48"/>
      <c r="X134" s="48"/>
      <c r="Y134" s="48"/>
      <c r="Z134" s="44">
        <v>30</v>
      </c>
      <c r="AA134" s="44">
        <f t="shared" si="10"/>
        <v>100</v>
      </c>
    </row>
    <row r="135" spans="1:27" s="12" customFormat="1" ht="18.75">
      <c r="A135" s="67" t="s">
        <v>252</v>
      </c>
      <c r="B135" s="58" t="s">
        <v>19</v>
      </c>
      <c r="C135" s="59" t="s">
        <v>16</v>
      </c>
      <c r="D135" s="59" t="s">
        <v>3</v>
      </c>
      <c r="E135" s="59"/>
      <c r="F135" s="59"/>
      <c r="G135" s="60" t="e">
        <f>SUM(G136+#REF!+#REF!)</f>
        <v>#REF!</v>
      </c>
      <c r="H135" s="60" t="e">
        <f>SUM(H136+#REF!+#REF!)</f>
        <v>#REF!</v>
      </c>
      <c r="I135" s="60" t="e">
        <f>SUM(I136+#REF!+#REF!)</f>
        <v>#REF!</v>
      </c>
      <c r="J135" s="60" t="e">
        <f>SUM(J136+#REF!+#REF!)</f>
        <v>#REF!</v>
      </c>
      <c r="K135" s="60" t="e">
        <f>SUM(K136+#REF!+#REF!)</f>
        <v>#REF!</v>
      </c>
      <c r="L135" s="60" t="e">
        <f>SUM(L136+#REF!+#REF!)</f>
        <v>#REF!</v>
      </c>
      <c r="M135" s="60" t="e">
        <f>SUM(M136+#REF!+#REF!)</f>
        <v>#REF!</v>
      </c>
      <c r="N135" s="60" t="e">
        <f>SUM(N136+#REF!+#REF!)</f>
        <v>#REF!</v>
      </c>
      <c r="O135" s="60" t="e">
        <f>SUM(O136+#REF!+#REF!)</f>
        <v>#REF!</v>
      </c>
      <c r="P135" s="60">
        <v>186.6</v>
      </c>
      <c r="Q135" s="60" t="e">
        <f>SUM(Q136+#REF!+#REF!)</f>
        <v>#REF!</v>
      </c>
      <c r="R135" s="60" t="e">
        <f>SUM(R136+#REF!+#REF!)</f>
        <v>#REF!</v>
      </c>
      <c r="S135" s="60" t="e">
        <f>SUM(S136+#REF!+#REF!)</f>
        <v>#REF!</v>
      </c>
      <c r="T135" s="60" t="e">
        <f>SUM(T136+#REF!+#REF!)</f>
        <v>#REF!</v>
      </c>
      <c r="U135" s="60" t="e">
        <f>SUM(U136+#REF!+#REF!)</f>
        <v>#REF!</v>
      </c>
      <c r="V135" s="60" t="e">
        <f>SUM(V136+#REF!+#REF!)</f>
        <v>#REF!</v>
      </c>
      <c r="W135" s="60" t="e">
        <f>SUM(W136+#REF!+#REF!)</f>
        <v>#REF!</v>
      </c>
      <c r="X135" s="60" t="e">
        <f>SUM(X136+#REF!+#REF!)</f>
        <v>#REF!</v>
      </c>
      <c r="Y135" s="60" t="e">
        <f>SUM(Y136+#REF!+#REF!)</f>
        <v>#REF!</v>
      </c>
      <c r="Z135" s="61">
        <v>185.9</v>
      </c>
      <c r="AA135" s="61">
        <f aca="true" t="shared" si="18" ref="AA135:AA159">Z135/P135*100</f>
        <v>99.62486602357986</v>
      </c>
    </row>
    <row r="136" spans="1:27" s="12" customFormat="1" ht="18.75">
      <c r="A136" s="15"/>
      <c r="B136" s="6" t="s">
        <v>20</v>
      </c>
      <c r="C136" s="50" t="s">
        <v>16</v>
      </c>
      <c r="D136" s="50" t="s">
        <v>2</v>
      </c>
      <c r="E136" s="50"/>
      <c r="F136" s="50"/>
      <c r="G136" s="48">
        <f>SUM(G137)</f>
        <v>876.5</v>
      </c>
      <c r="H136" s="48">
        <f aca="true" t="shared" si="19" ref="H136:O137">SUM(H137)</f>
        <v>0</v>
      </c>
      <c r="I136" s="48">
        <f t="shared" si="19"/>
        <v>0</v>
      </c>
      <c r="J136" s="48">
        <f t="shared" si="19"/>
        <v>0</v>
      </c>
      <c r="K136" s="48">
        <f t="shared" si="19"/>
        <v>0</v>
      </c>
      <c r="L136" s="48">
        <f t="shared" si="19"/>
        <v>0</v>
      </c>
      <c r="M136" s="48">
        <f t="shared" si="19"/>
        <v>0</v>
      </c>
      <c r="N136" s="48">
        <f t="shared" si="19"/>
        <v>0</v>
      </c>
      <c r="O136" s="48">
        <f t="shared" si="19"/>
        <v>0</v>
      </c>
      <c r="P136" s="48">
        <v>186.6</v>
      </c>
      <c r="Q136" s="48">
        <f aca="true" t="shared" si="20" ref="Q136:Y141">SUM(Q137)</f>
        <v>0</v>
      </c>
      <c r="R136" s="48">
        <f t="shared" si="20"/>
        <v>0</v>
      </c>
      <c r="S136" s="48">
        <f t="shared" si="20"/>
        <v>0</v>
      </c>
      <c r="T136" s="48">
        <f t="shared" si="20"/>
        <v>0</v>
      </c>
      <c r="U136" s="48">
        <f t="shared" si="20"/>
        <v>0</v>
      </c>
      <c r="V136" s="48">
        <f t="shared" si="20"/>
        <v>0</v>
      </c>
      <c r="W136" s="48">
        <f t="shared" si="20"/>
        <v>0</v>
      </c>
      <c r="X136" s="48">
        <f t="shared" si="20"/>
        <v>0</v>
      </c>
      <c r="Y136" s="48">
        <f t="shared" si="20"/>
        <v>0</v>
      </c>
      <c r="Z136" s="44">
        <v>185.9</v>
      </c>
      <c r="AA136" s="44">
        <f t="shared" si="18"/>
        <v>99.62486602357986</v>
      </c>
    </row>
    <row r="137" spans="1:27" s="12" customFormat="1" ht="75">
      <c r="A137" s="15"/>
      <c r="B137" s="6" t="s">
        <v>181</v>
      </c>
      <c r="C137" s="50" t="s">
        <v>16</v>
      </c>
      <c r="D137" s="50" t="s">
        <v>2</v>
      </c>
      <c r="E137" s="50" t="s">
        <v>97</v>
      </c>
      <c r="F137" s="50"/>
      <c r="G137" s="48">
        <f>SUM(G138)</f>
        <v>876.5</v>
      </c>
      <c r="H137" s="48">
        <f t="shared" si="19"/>
        <v>0</v>
      </c>
      <c r="I137" s="48">
        <f t="shared" si="19"/>
        <v>0</v>
      </c>
      <c r="J137" s="48">
        <f t="shared" si="19"/>
        <v>0</v>
      </c>
      <c r="K137" s="48">
        <f t="shared" si="19"/>
        <v>0</v>
      </c>
      <c r="L137" s="48">
        <f t="shared" si="19"/>
        <v>0</v>
      </c>
      <c r="M137" s="48">
        <f t="shared" si="19"/>
        <v>0</v>
      </c>
      <c r="N137" s="48">
        <f t="shared" si="19"/>
        <v>0</v>
      </c>
      <c r="O137" s="48">
        <f t="shared" si="19"/>
        <v>0</v>
      </c>
      <c r="P137" s="48">
        <v>186.6</v>
      </c>
      <c r="Q137" s="48">
        <f t="shared" si="20"/>
        <v>0</v>
      </c>
      <c r="R137" s="48">
        <f t="shared" si="20"/>
        <v>0</v>
      </c>
      <c r="S137" s="48">
        <f t="shared" si="20"/>
        <v>0</v>
      </c>
      <c r="T137" s="48">
        <f t="shared" si="20"/>
        <v>0</v>
      </c>
      <c r="U137" s="48">
        <f t="shared" si="20"/>
        <v>0</v>
      </c>
      <c r="V137" s="48">
        <f t="shared" si="20"/>
        <v>0</v>
      </c>
      <c r="W137" s="48">
        <f t="shared" si="20"/>
        <v>0</v>
      </c>
      <c r="X137" s="48">
        <f t="shared" si="20"/>
        <v>0</v>
      </c>
      <c r="Y137" s="48">
        <f t="shared" si="20"/>
        <v>0</v>
      </c>
      <c r="Z137" s="44">
        <v>185.9</v>
      </c>
      <c r="AA137" s="44">
        <f t="shared" si="18"/>
        <v>99.62486602357986</v>
      </c>
    </row>
    <row r="138" spans="1:27" s="12" customFormat="1" ht="37.5">
      <c r="A138" s="15"/>
      <c r="B138" s="6" t="s">
        <v>70</v>
      </c>
      <c r="C138" s="50" t="s">
        <v>16</v>
      </c>
      <c r="D138" s="50" t="s">
        <v>2</v>
      </c>
      <c r="E138" s="50" t="s">
        <v>98</v>
      </c>
      <c r="F138" s="50"/>
      <c r="G138" s="48">
        <f aca="true" t="shared" si="21" ref="G138:O138">SUM(G140)</f>
        <v>876.5</v>
      </c>
      <c r="H138" s="48">
        <f t="shared" si="21"/>
        <v>0</v>
      </c>
      <c r="I138" s="48">
        <f t="shared" si="21"/>
        <v>0</v>
      </c>
      <c r="J138" s="48">
        <f t="shared" si="21"/>
        <v>0</v>
      </c>
      <c r="K138" s="48">
        <f t="shared" si="21"/>
        <v>0</v>
      </c>
      <c r="L138" s="48">
        <f t="shared" si="21"/>
        <v>0</v>
      </c>
      <c r="M138" s="48">
        <f t="shared" si="21"/>
        <v>0</v>
      </c>
      <c r="N138" s="48">
        <f t="shared" si="21"/>
        <v>0</v>
      </c>
      <c r="O138" s="48">
        <f t="shared" si="21"/>
        <v>0</v>
      </c>
      <c r="P138" s="48">
        <v>186.6</v>
      </c>
      <c r="Q138" s="48">
        <f t="shared" si="20"/>
        <v>0</v>
      </c>
      <c r="R138" s="48">
        <f t="shared" si="20"/>
        <v>0</v>
      </c>
      <c r="S138" s="48">
        <f t="shared" si="20"/>
        <v>0</v>
      </c>
      <c r="T138" s="48">
        <f t="shared" si="20"/>
        <v>0</v>
      </c>
      <c r="U138" s="48">
        <f t="shared" si="20"/>
        <v>0</v>
      </c>
      <c r="V138" s="48">
        <f t="shared" si="20"/>
        <v>0</v>
      </c>
      <c r="W138" s="48">
        <f t="shared" si="20"/>
        <v>0</v>
      </c>
      <c r="X138" s="48">
        <f t="shared" si="20"/>
        <v>0</v>
      </c>
      <c r="Y138" s="48">
        <f t="shared" si="20"/>
        <v>0</v>
      </c>
      <c r="Z138" s="44">
        <v>185.9</v>
      </c>
      <c r="AA138" s="44">
        <f t="shared" si="18"/>
        <v>99.62486602357986</v>
      </c>
    </row>
    <row r="139" spans="1:27" s="12" customFormat="1" ht="112.5">
      <c r="A139" s="15"/>
      <c r="B139" s="6" t="s">
        <v>186</v>
      </c>
      <c r="C139" s="50" t="s">
        <v>16</v>
      </c>
      <c r="D139" s="50" t="s">
        <v>2</v>
      </c>
      <c r="E139" s="50" t="s">
        <v>167</v>
      </c>
      <c r="F139" s="50"/>
      <c r="G139" s="48"/>
      <c r="H139" s="48"/>
      <c r="I139" s="48"/>
      <c r="J139" s="48"/>
      <c r="K139" s="48"/>
      <c r="L139" s="48"/>
      <c r="M139" s="48"/>
      <c r="N139" s="48"/>
      <c r="O139" s="48"/>
      <c r="P139" s="48">
        <v>186.6</v>
      </c>
      <c r="Q139" s="48">
        <f t="shared" si="20"/>
        <v>0</v>
      </c>
      <c r="R139" s="48">
        <f t="shared" si="20"/>
        <v>0</v>
      </c>
      <c r="S139" s="48">
        <f t="shared" si="20"/>
        <v>0</v>
      </c>
      <c r="T139" s="48">
        <f t="shared" si="20"/>
        <v>0</v>
      </c>
      <c r="U139" s="48">
        <f t="shared" si="20"/>
        <v>0</v>
      </c>
      <c r="V139" s="48">
        <f t="shared" si="20"/>
        <v>0</v>
      </c>
      <c r="W139" s="48">
        <f t="shared" si="20"/>
        <v>0</v>
      </c>
      <c r="X139" s="48">
        <f t="shared" si="20"/>
        <v>0</v>
      </c>
      <c r="Y139" s="48">
        <f t="shared" si="20"/>
        <v>0</v>
      </c>
      <c r="Z139" s="44">
        <v>185.9</v>
      </c>
      <c r="AA139" s="44">
        <f t="shared" si="18"/>
        <v>99.62486602357986</v>
      </c>
    </row>
    <row r="140" spans="1:27" s="12" customFormat="1" ht="76.5" customHeight="1">
      <c r="A140" s="15"/>
      <c r="B140" s="6" t="s">
        <v>161</v>
      </c>
      <c r="C140" s="50" t="s">
        <v>16</v>
      </c>
      <c r="D140" s="50" t="s">
        <v>2</v>
      </c>
      <c r="E140" s="50" t="s">
        <v>148</v>
      </c>
      <c r="F140" s="50"/>
      <c r="G140" s="48">
        <v>876.5</v>
      </c>
      <c r="H140" s="48"/>
      <c r="I140" s="51"/>
      <c r="J140" s="48"/>
      <c r="K140" s="48"/>
      <c r="L140" s="48"/>
      <c r="M140" s="48"/>
      <c r="N140" s="48"/>
      <c r="O140" s="51"/>
      <c r="P140" s="48">
        <v>186.6</v>
      </c>
      <c r="Q140" s="48">
        <f t="shared" si="20"/>
        <v>0</v>
      </c>
      <c r="R140" s="48">
        <f t="shared" si="20"/>
        <v>0</v>
      </c>
      <c r="S140" s="48">
        <f t="shared" si="20"/>
        <v>0</v>
      </c>
      <c r="T140" s="48">
        <f t="shared" si="20"/>
        <v>0</v>
      </c>
      <c r="U140" s="48">
        <f t="shared" si="20"/>
        <v>0</v>
      </c>
      <c r="V140" s="48">
        <f t="shared" si="20"/>
        <v>0</v>
      </c>
      <c r="W140" s="48">
        <f t="shared" si="20"/>
        <v>0</v>
      </c>
      <c r="X140" s="48">
        <f t="shared" si="20"/>
        <v>0</v>
      </c>
      <c r="Y140" s="48">
        <f t="shared" si="20"/>
        <v>0</v>
      </c>
      <c r="Z140" s="44">
        <v>185.9</v>
      </c>
      <c r="AA140" s="44">
        <f t="shared" si="18"/>
        <v>99.62486602357986</v>
      </c>
    </row>
    <row r="141" spans="1:27" s="12" customFormat="1" ht="37.5">
      <c r="A141" s="15"/>
      <c r="B141" s="6" t="s">
        <v>83</v>
      </c>
      <c r="C141" s="50" t="s">
        <v>16</v>
      </c>
      <c r="D141" s="50" t="s">
        <v>2</v>
      </c>
      <c r="E141" s="50" t="s">
        <v>148</v>
      </c>
      <c r="F141" s="50" t="s">
        <v>62</v>
      </c>
      <c r="G141" s="48"/>
      <c r="H141" s="48"/>
      <c r="I141" s="51"/>
      <c r="J141" s="48"/>
      <c r="K141" s="48"/>
      <c r="L141" s="48"/>
      <c r="M141" s="48"/>
      <c r="N141" s="48"/>
      <c r="O141" s="51"/>
      <c r="P141" s="48">
        <v>186.6</v>
      </c>
      <c r="Q141" s="48">
        <f t="shared" si="20"/>
        <v>0</v>
      </c>
      <c r="R141" s="48">
        <f t="shared" si="20"/>
        <v>0</v>
      </c>
      <c r="S141" s="48">
        <f t="shared" si="20"/>
        <v>0</v>
      </c>
      <c r="T141" s="48">
        <f t="shared" si="20"/>
        <v>0</v>
      </c>
      <c r="U141" s="48">
        <f t="shared" si="20"/>
        <v>0</v>
      </c>
      <c r="V141" s="48">
        <f t="shared" si="20"/>
        <v>0</v>
      </c>
      <c r="W141" s="48">
        <f t="shared" si="20"/>
        <v>0</v>
      </c>
      <c r="X141" s="48">
        <f t="shared" si="20"/>
        <v>0</v>
      </c>
      <c r="Y141" s="48">
        <f t="shared" si="20"/>
        <v>0</v>
      </c>
      <c r="Z141" s="44">
        <v>185.9</v>
      </c>
      <c r="AA141" s="44">
        <f t="shared" si="18"/>
        <v>99.62486602357986</v>
      </c>
    </row>
    <row r="142" spans="1:27" s="12" customFormat="1" ht="18.75">
      <c r="A142" s="15"/>
      <c r="B142" s="31" t="s">
        <v>215</v>
      </c>
      <c r="C142" s="50" t="s">
        <v>16</v>
      </c>
      <c r="D142" s="50" t="s">
        <v>15</v>
      </c>
      <c r="E142" s="50"/>
      <c r="F142" s="50"/>
      <c r="G142" s="48"/>
      <c r="H142" s="48"/>
      <c r="I142" s="51"/>
      <c r="J142" s="48"/>
      <c r="K142" s="48"/>
      <c r="L142" s="48"/>
      <c r="M142" s="48"/>
      <c r="N142" s="48"/>
      <c r="O142" s="51"/>
      <c r="P142" s="44">
        <v>0</v>
      </c>
      <c r="Q142" s="48"/>
      <c r="R142" s="48"/>
      <c r="S142" s="51"/>
      <c r="T142" s="48"/>
      <c r="U142" s="48"/>
      <c r="V142" s="48"/>
      <c r="W142" s="48"/>
      <c r="X142" s="48"/>
      <c r="Y142" s="51"/>
      <c r="Z142" s="44">
        <v>0</v>
      </c>
      <c r="AA142" s="44" t="e">
        <f t="shared" si="18"/>
        <v>#DIV/0!</v>
      </c>
    </row>
    <row r="143" spans="1:27" s="12" customFormat="1" ht="75">
      <c r="A143" s="15"/>
      <c r="B143" s="75" t="s">
        <v>216</v>
      </c>
      <c r="C143" s="50" t="s">
        <v>16</v>
      </c>
      <c r="D143" s="50" t="s">
        <v>15</v>
      </c>
      <c r="E143" s="77" t="s">
        <v>97</v>
      </c>
      <c r="F143" s="50"/>
      <c r="G143" s="48"/>
      <c r="H143" s="48"/>
      <c r="I143" s="51"/>
      <c r="J143" s="48"/>
      <c r="K143" s="48"/>
      <c r="L143" s="48"/>
      <c r="M143" s="48"/>
      <c r="N143" s="48"/>
      <c r="O143" s="51"/>
      <c r="P143" s="44">
        <v>0</v>
      </c>
      <c r="Q143" s="48"/>
      <c r="R143" s="48"/>
      <c r="S143" s="51"/>
      <c r="T143" s="48"/>
      <c r="U143" s="48"/>
      <c r="V143" s="48"/>
      <c r="W143" s="48"/>
      <c r="X143" s="48"/>
      <c r="Y143" s="51"/>
      <c r="Z143" s="44">
        <v>0</v>
      </c>
      <c r="AA143" s="44" t="e">
        <f t="shared" si="18"/>
        <v>#DIV/0!</v>
      </c>
    </row>
    <row r="144" spans="1:27" s="12" customFormat="1" ht="37.5">
      <c r="A144" s="15"/>
      <c r="B144" s="75" t="s">
        <v>70</v>
      </c>
      <c r="C144" s="50" t="s">
        <v>16</v>
      </c>
      <c r="D144" s="50" t="s">
        <v>15</v>
      </c>
      <c r="E144" s="77" t="s">
        <v>98</v>
      </c>
      <c r="F144" s="50"/>
      <c r="G144" s="48"/>
      <c r="H144" s="48"/>
      <c r="I144" s="51"/>
      <c r="J144" s="48"/>
      <c r="K144" s="48"/>
      <c r="L144" s="48"/>
      <c r="M144" s="48"/>
      <c r="N144" s="48"/>
      <c r="O144" s="51"/>
      <c r="P144" s="44">
        <v>0</v>
      </c>
      <c r="Q144" s="48"/>
      <c r="R144" s="48"/>
      <c r="S144" s="51"/>
      <c r="T144" s="48"/>
      <c r="U144" s="48"/>
      <c r="V144" s="48"/>
      <c r="W144" s="48"/>
      <c r="X144" s="48"/>
      <c r="Y144" s="51"/>
      <c r="Z144" s="44">
        <v>0</v>
      </c>
      <c r="AA144" s="44" t="e">
        <f t="shared" si="18"/>
        <v>#DIV/0!</v>
      </c>
    </row>
    <row r="145" spans="1:27" s="12" customFormat="1" ht="56.25">
      <c r="A145" s="15"/>
      <c r="B145" s="75" t="s">
        <v>217</v>
      </c>
      <c r="C145" s="50" t="s">
        <v>16</v>
      </c>
      <c r="D145" s="50" t="s">
        <v>15</v>
      </c>
      <c r="E145" s="77" t="s">
        <v>99</v>
      </c>
      <c r="F145" s="50"/>
      <c r="G145" s="48"/>
      <c r="H145" s="48"/>
      <c r="I145" s="51"/>
      <c r="J145" s="48"/>
      <c r="K145" s="48"/>
      <c r="L145" s="48"/>
      <c r="M145" s="48"/>
      <c r="N145" s="48"/>
      <c r="O145" s="51"/>
      <c r="P145" s="44">
        <v>0</v>
      </c>
      <c r="Q145" s="48"/>
      <c r="R145" s="48"/>
      <c r="S145" s="51"/>
      <c r="T145" s="48"/>
      <c r="U145" s="48"/>
      <c r="V145" s="48"/>
      <c r="W145" s="48"/>
      <c r="X145" s="48"/>
      <c r="Y145" s="51"/>
      <c r="Z145" s="44">
        <v>0</v>
      </c>
      <c r="AA145" s="44" t="e">
        <f t="shared" si="18"/>
        <v>#DIV/0!</v>
      </c>
    </row>
    <row r="146" spans="1:27" s="12" customFormat="1" ht="93.75">
      <c r="A146" s="15"/>
      <c r="B146" s="75" t="s">
        <v>234</v>
      </c>
      <c r="C146" s="50" t="s">
        <v>16</v>
      </c>
      <c r="D146" s="50" t="s">
        <v>15</v>
      </c>
      <c r="E146" s="77" t="s">
        <v>218</v>
      </c>
      <c r="F146" s="50"/>
      <c r="G146" s="48"/>
      <c r="H146" s="48"/>
      <c r="I146" s="51"/>
      <c r="J146" s="48"/>
      <c r="K146" s="48"/>
      <c r="L146" s="48"/>
      <c r="M146" s="48"/>
      <c r="N146" s="48"/>
      <c r="O146" s="51"/>
      <c r="P146" s="44">
        <v>0</v>
      </c>
      <c r="Q146" s="48"/>
      <c r="R146" s="48"/>
      <c r="S146" s="51"/>
      <c r="T146" s="48"/>
      <c r="U146" s="48"/>
      <c r="V146" s="48"/>
      <c r="W146" s="48"/>
      <c r="X146" s="48"/>
      <c r="Y146" s="51"/>
      <c r="Z146" s="44">
        <v>0</v>
      </c>
      <c r="AA146" s="44" t="e">
        <f t="shared" si="18"/>
        <v>#DIV/0!</v>
      </c>
    </row>
    <row r="147" spans="1:27" s="12" customFormat="1" ht="37.5">
      <c r="A147" s="15"/>
      <c r="B147" s="31" t="s">
        <v>73</v>
      </c>
      <c r="C147" s="50" t="s">
        <v>16</v>
      </c>
      <c r="D147" s="50" t="s">
        <v>15</v>
      </c>
      <c r="E147" s="77" t="s">
        <v>218</v>
      </c>
      <c r="F147" s="50" t="s">
        <v>62</v>
      </c>
      <c r="G147" s="48"/>
      <c r="H147" s="48"/>
      <c r="I147" s="51"/>
      <c r="J147" s="48"/>
      <c r="K147" s="48"/>
      <c r="L147" s="48"/>
      <c r="M147" s="48"/>
      <c r="N147" s="48"/>
      <c r="O147" s="51"/>
      <c r="P147" s="44">
        <v>0</v>
      </c>
      <c r="Q147" s="48"/>
      <c r="R147" s="48"/>
      <c r="S147" s="51"/>
      <c r="T147" s="48"/>
      <c r="U147" s="48"/>
      <c r="V147" s="48"/>
      <c r="W147" s="48"/>
      <c r="X147" s="48"/>
      <c r="Y147" s="51"/>
      <c r="Z147" s="44">
        <v>0</v>
      </c>
      <c r="AA147" s="44" t="e">
        <f t="shared" si="18"/>
        <v>#DIV/0!</v>
      </c>
    </row>
    <row r="148" spans="1:27" s="12" customFormat="1" ht="18.75">
      <c r="A148" s="67" t="s">
        <v>46</v>
      </c>
      <c r="B148" s="58" t="s">
        <v>21</v>
      </c>
      <c r="C148" s="59" t="s">
        <v>11</v>
      </c>
      <c r="D148" s="59" t="s">
        <v>3</v>
      </c>
      <c r="E148" s="59"/>
      <c r="F148" s="59"/>
      <c r="G148" s="60" t="e">
        <f>SUM(G149+#REF!)</f>
        <v>#REF!</v>
      </c>
      <c r="H148" s="60" t="e">
        <f>SUM(H149+#REF!)</f>
        <v>#REF!</v>
      </c>
      <c r="I148" s="60" t="e">
        <f>SUM(I149+#REF!)</f>
        <v>#REF!</v>
      </c>
      <c r="J148" s="60" t="e">
        <f>SUM(J149+#REF!)</f>
        <v>#REF!</v>
      </c>
      <c r="K148" s="60" t="e">
        <f>SUM(K149+#REF!)</f>
        <v>#REF!</v>
      </c>
      <c r="L148" s="60" t="e">
        <f>SUM(L149+#REF!)</f>
        <v>#REF!</v>
      </c>
      <c r="M148" s="60" t="e">
        <f>SUM(M149+#REF!)</f>
        <v>#REF!</v>
      </c>
      <c r="N148" s="60" t="e">
        <f>SUM(N149+#REF!)</f>
        <v>#REF!</v>
      </c>
      <c r="O148" s="60" t="e">
        <f>SUM(O149+#REF!)</f>
        <v>#REF!</v>
      </c>
      <c r="P148" s="61">
        <v>10</v>
      </c>
      <c r="Q148" s="60" t="e">
        <f>SUM(Q149+#REF!)</f>
        <v>#REF!</v>
      </c>
      <c r="R148" s="60" t="e">
        <f>SUM(R149+#REF!)</f>
        <v>#REF!</v>
      </c>
      <c r="S148" s="60" t="e">
        <f>SUM(S149+#REF!)</f>
        <v>#REF!</v>
      </c>
      <c r="T148" s="60" t="e">
        <f>SUM(T149+#REF!)</f>
        <v>#REF!</v>
      </c>
      <c r="U148" s="60" t="e">
        <f>SUM(U149+#REF!)</f>
        <v>#REF!</v>
      </c>
      <c r="V148" s="60" t="e">
        <f>SUM(V149+#REF!)</f>
        <v>#REF!</v>
      </c>
      <c r="W148" s="60" t="e">
        <f>SUM(W149+#REF!)</f>
        <v>#REF!</v>
      </c>
      <c r="X148" s="60" t="e">
        <f>SUM(X149+#REF!)</f>
        <v>#REF!</v>
      </c>
      <c r="Y148" s="60" t="e">
        <f>SUM(Y149+#REF!)</f>
        <v>#REF!</v>
      </c>
      <c r="Z148" s="61">
        <v>10</v>
      </c>
      <c r="AA148" s="61">
        <f t="shared" si="18"/>
        <v>100</v>
      </c>
    </row>
    <row r="149" spans="1:27" s="12" customFormat="1" ht="18.75">
      <c r="A149" s="15"/>
      <c r="B149" s="30" t="s">
        <v>34</v>
      </c>
      <c r="C149" s="50" t="s">
        <v>11</v>
      </c>
      <c r="D149" s="50" t="s">
        <v>2</v>
      </c>
      <c r="E149" s="50"/>
      <c r="F149" s="50"/>
      <c r="G149" s="48">
        <f aca="true" t="shared" si="22" ref="G149:O150">SUM(G150)</f>
        <v>0</v>
      </c>
      <c r="H149" s="48">
        <f t="shared" si="22"/>
        <v>17945.4</v>
      </c>
      <c r="I149" s="48">
        <f t="shared" si="22"/>
        <v>0</v>
      </c>
      <c r="J149" s="48">
        <f t="shared" si="22"/>
        <v>0</v>
      </c>
      <c r="K149" s="48">
        <f t="shared" si="22"/>
        <v>0</v>
      </c>
      <c r="L149" s="48">
        <f t="shared" si="22"/>
        <v>0</v>
      </c>
      <c r="M149" s="48">
        <f t="shared" si="22"/>
        <v>0</v>
      </c>
      <c r="N149" s="48">
        <f t="shared" si="22"/>
        <v>0</v>
      </c>
      <c r="O149" s="48">
        <f t="shared" si="22"/>
        <v>0</v>
      </c>
      <c r="P149" s="44">
        <v>10</v>
      </c>
      <c r="Q149" s="48" t="e">
        <f>SUM(Q150+#REF!)</f>
        <v>#REF!</v>
      </c>
      <c r="R149" s="48" t="e">
        <f>SUM(R150+#REF!)</f>
        <v>#REF!</v>
      </c>
      <c r="S149" s="48" t="e">
        <f>SUM(S150+#REF!)</f>
        <v>#REF!</v>
      </c>
      <c r="T149" s="48" t="e">
        <f>SUM(T150+#REF!)</f>
        <v>#REF!</v>
      </c>
      <c r="U149" s="48" t="e">
        <f>SUM(U150+#REF!)</f>
        <v>#REF!</v>
      </c>
      <c r="V149" s="48" t="e">
        <f>SUM(V150+#REF!)</f>
        <v>#REF!</v>
      </c>
      <c r="W149" s="48" t="e">
        <f>SUM(W150+#REF!)</f>
        <v>#REF!</v>
      </c>
      <c r="X149" s="48" t="e">
        <f>SUM(X150+#REF!)</f>
        <v>#REF!</v>
      </c>
      <c r="Y149" s="48" t="e">
        <f>SUM(Y150+#REF!)</f>
        <v>#REF!</v>
      </c>
      <c r="Z149" s="44">
        <v>10</v>
      </c>
      <c r="AA149" s="44">
        <f t="shared" si="18"/>
        <v>100</v>
      </c>
    </row>
    <row r="150" spans="1:27" s="12" customFormat="1" ht="108" customHeight="1">
      <c r="A150" s="15"/>
      <c r="B150" s="6" t="s">
        <v>182</v>
      </c>
      <c r="C150" s="50" t="s">
        <v>11</v>
      </c>
      <c r="D150" s="50" t="s">
        <v>2</v>
      </c>
      <c r="E150" s="50" t="s">
        <v>149</v>
      </c>
      <c r="F150" s="50"/>
      <c r="G150" s="48">
        <f t="shared" si="22"/>
        <v>0</v>
      </c>
      <c r="H150" s="48">
        <f t="shared" si="22"/>
        <v>17945.4</v>
      </c>
      <c r="I150" s="48">
        <f t="shared" si="22"/>
        <v>0</v>
      </c>
      <c r="J150" s="48">
        <f t="shared" si="22"/>
        <v>0</v>
      </c>
      <c r="K150" s="48">
        <f t="shared" si="22"/>
        <v>0</v>
      </c>
      <c r="L150" s="48">
        <f t="shared" si="22"/>
        <v>0</v>
      </c>
      <c r="M150" s="48">
        <f t="shared" si="22"/>
        <v>0</v>
      </c>
      <c r="N150" s="48">
        <f t="shared" si="22"/>
        <v>0</v>
      </c>
      <c r="O150" s="48">
        <f t="shared" si="22"/>
        <v>0</v>
      </c>
      <c r="P150" s="44">
        <v>10</v>
      </c>
      <c r="Q150" s="48" t="e">
        <f>SUM(Q151+#REF!)</f>
        <v>#REF!</v>
      </c>
      <c r="R150" s="48" t="e">
        <f>SUM(R151+#REF!)</f>
        <v>#REF!</v>
      </c>
      <c r="S150" s="48" t="e">
        <f>SUM(S151+#REF!)</f>
        <v>#REF!</v>
      </c>
      <c r="T150" s="48" t="e">
        <f>SUM(T151+#REF!)</f>
        <v>#REF!</v>
      </c>
      <c r="U150" s="48" t="e">
        <f>SUM(U151+#REF!)</f>
        <v>#REF!</v>
      </c>
      <c r="V150" s="48" t="e">
        <f>SUM(V151+#REF!)</f>
        <v>#REF!</v>
      </c>
      <c r="W150" s="48" t="e">
        <f>SUM(W151+#REF!)</f>
        <v>#REF!</v>
      </c>
      <c r="X150" s="48" t="e">
        <f>SUM(X151+#REF!)</f>
        <v>#REF!</v>
      </c>
      <c r="Y150" s="48" t="e">
        <f>SUM(Y151+#REF!)</f>
        <v>#REF!</v>
      </c>
      <c r="Z150" s="44">
        <v>10</v>
      </c>
      <c r="AA150" s="44">
        <f t="shared" si="18"/>
        <v>100</v>
      </c>
    </row>
    <row r="151" spans="1:27" s="12" customFormat="1" ht="93.75">
      <c r="A151" s="15"/>
      <c r="B151" s="6" t="s">
        <v>183</v>
      </c>
      <c r="C151" s="50" t="s">
        <v>11</v>
      </c>
      <c r="D151" s="50" t="s">
        <v>2</v>
      </c>
      <c r="E151" s="50" t="s">
        <v>150</v>
      </c>
      <c r="F151" s="50"/>
      <c r="G151" s="48">
        <f aca="true" t="shared" si="23" ref="G151:O151">SUM(G154)</f>
        <v>0</v>
      </c>
      <c r="H151" s="48">
        <f t="shared" si="23"/>
        <v>17945.4</v>
      </c>
      <c r="I151" s="48">
        <f t="shared" si="23"/>
        <v>0</v>
      </c>
      <c r="J151" s="48">
        <f t="shared" si="23"/>
        <v>0</v>
      </c>
      <c r="K151" s="48">
        <f t="shared" si="23"/>
        <v>0</v>
      </c>
      <c r="L151" s="48">
        <f t="shared" si="23"/>
        <v>0</v>
      </c>
      <c r="M151" s="48">
        <f t="shared" si="23"/>
        <v>0</v>
      </c>
      <c r="N151" s="48">
        <f t="shared" si="23"/>
        <v>0</v>
      </c>
      <c r="O151" s="48">
        <f t="shared" si="23"/>
        <v>0</v>
      </c>
      <c r="P151" s="44">
        <v>10</v>
      </c>
      <c r="Q151" s="48" t="e">
        <f>SUM(Q152+#REF!)</f>
        <v>#REF!</v>
      </c>
      <c r="R151" s="48" t="e">
        <f>SUM(R152+#REF!)</f>
        <v>#REF!</v>
      </c>
      <c r="S151" s="48" t="e">
        <f>SUM(S152+#REF!)</f>
        <v>#REF!</v>
      </c>
      <c r="T151" s="48" t="e">
        <f>SUM(T152+#REF!)</f>
        <v>#REF!</v>
      </c>
      <c r="U151" s="48" t="e">
        <f>SUM(U152+#REF!)</f>
        <v>#REF!</v>
      </c>
      <c r="V151" s="48" t="e">
        <f>SUM(V152+#REF!)</f>
        <v>#REF!</v>
      </c>
      <c r="W151" s="48" t="e">
        <f>SUM(W152+#REF!)</f>
        <v>#REF!</v>
      </c>
      <c r="X151" s="48" t="e">
        <f>SUM(X152+#REF!)</f>
        <v>#REF!</v>
      </c>
      <c r="Y151" s="48" t="e">
        <f>SUM(Y152+#REF!)</f>
        <v>#REF!</v>
      </c>
      <c r="Z151" s="44">
        <v>10</v>
      </c>
      <c r="AA151" s="44">
        <f t="shared" si="18"/>
        <v>100</v>
      </c>
    </row>
    <row r="152" spans="1:27" s="12" customFormat="1" ht="75">
      <c r="A152" s="15"/>
      <c r="B152" s="6" t="s">
        <v>168</v>
      </c>
      <c r="C152" s="50" t="s">
        <v>11</v>
      </c>
      <c r="D152" s="50" t="s">
        <v>2</v>
      </c>
      <c r="E152" s="50" t="s">
        <v>169</v>
      </c>
      <c r="F152" s="50"/>
      <c r="G152" s="48"/>
      <c r="H152" s="48"/>
      <c r="I152" s="48"/>
      <c r="J152" s="48"/>
      <c r="K152" s="48"/>
      <c r="L152" s="48"/>
      <c r="M152" s="48"/>
      <c r="N152" s="48"/>
      <c r="O152" s="48"/>
      <c r="P152" s="44">
        <v>10</v>
      </c>
      <c r="Q152" s="48" t="e">
        <f>SUM(Q153+#REF!)</f>
        <v>#REF!</v>
      </c>
      <c r="R152" s="48" t="e">
        <f>SUM(R153+#REF!)</f>
        <v>#REF!</v>
      </c>
      <c r="S152" s="48" t="e">
        <f>SUM(S153+#REF!)</f>
        <v>#REF!</v>
      </c>
      <c r="T152" s="48" t="e">
        <f>SUM(T153+#REF!)</f>
        <v>#REF!</v>
      </c>
      <c r="U152" s="48" t="e">
        <f>SUM(U153+#REF!)</f>
        <v>#REF!</v>
      </c>
      <c r="V152" s="48" t="e">
        <f>SUM(V153+#REF!)</f>
        <v>#REF!</v>
      </c>
      <c r="W152" s="48" t="e">
        <f>SUM(W153+#REF!)</f>
        <v>#REF!</v>
      </c>
      <c r="X152" s="48" t="e">
        <f>SUM(X153+#REF!)</f>
        <v>#REF!</v>
      </c>
      <c r="Y152" s="48" t="e">
        <f>SUM(Y153+#REF!)</f>
        <v>#REF!</v>
      </c>
      <c r="Z152" s="44">
        <v>10</v>
      </c>
      <c r="AA152" s="44">
        <f t="shared" si="18"/>
        <v>100</v>
      </c>
    </row>
    <row r="153" spans="1:27" s="12" customFormat="1" ht="37.5">
      <c r="A153" s="15"/>
      <c r="B153" s="6" t="s">
        <v>35</v>
      </c>
      <c r="C153" s="50" t="s">
        <v>11</v>
      </c>
      <c r="D153" s="50" t="s">
        <v>2</v>
      </c>
      <c r="E153" s="50" t="s">
        <v>151</v>
      </c>
      <c r="F153" s="50"/>
      <c r="G153" s="48"/>
      <c r="H153" s="48"/>
      <c r="I153" s="48"/>
      <c r="J153" s="48"/>
      <c r="K153" s="48"/>
      <c r="L153" s="48"/>
      <c r="M153" s="48"/>
      <c r="N153" s="48"/>
      <c r="O153" s="48"/>
      <c r="P153" s="44">
        <v>10</v>
      </c>
      <c r="Q153" s="48" t="e">
        <f>SUM(Q154+#REF!)</f>
        <v>#REF!</v>
      </c>
      <c r="R153" s="48" t="e">
        <f>SUM(R154+#REF!)</f>
        <v>#REF!</v>
      </c>
      <c r="S153" s="48" t="e">
        <f>SUM(S154+#REF!)</f>
        <v>#REF!</v>
      </c>
      <c r="T153" s="48" t="e">
        <f>SUM(T154+#REF!)</f>
        <v>#REF!</v>
      </c>
      <c r="U153" s="48" t="e">
        <f>SUM(U154+#REF!)</f>
        <v>#REF!</v>
      </c>
      <c r="V153" s="48" t="e">
        <f>SUM(V154+#REF!)</f>
        <v>#REF!</v>
      </c>
      <c r="W153" s="48" t="e">
        <f>SUM(W154+#REF!)</f>
        <v>#REF!</v>
      </c>
      <c r="X153" s="48" t="e">
        <f>SUM(X154+#REF!)</f>
        <v>#REF!</v>
      </c>
      <c r="Y153" s="48" t="e">
        <f>SUM(Y154+#REF!)</f>
        <v>#REF!</v>
      </c>
      <c r="Z153" s="44">
        <v>10</v>
      </c>
      <c r="AA153" s="44">
        <f t="shared" si="18"/>
        <v>100</v>
      </c>
    </row>
    <row r="154" spans="1:27" s="12" customFormat="1" ht="37.5">
      <c r="A154" s="15"/>
      <c r="B154" s="6" t="s">
        <v>54</v>
      </c>
      <c r="C154" s="50" t="s">
        <v>11</v>
      </c>
      <c r="D154" s="50" t="s">
        <v>2</v>
      </c>
      <c r="E154" s="50" t="s">
        <v>151</v>
      </c>
      <c r="F154" s="50" t="s">
        <v>55</v>
      </c>
      <c r="G154" s="51"/>
      <c r="H154" s="48">
        <v>17945.4</v>
      </c>
      <c r="I154" s="51"/>
      <c r="J154" s="48"/>
      <c r="K154" s="48"/>
      <c r="L154" s="48"/>
      <c r="M154" s="48"/>
      <c r="N154" s="48"/>
      <c r="O154" s="51"/>
      <c r="P154" s="44">
        <v>10</v>
      </c>
      <c r="Q154" s="48" t="e">
        <f>SUM(Q155+#REF!)</f>
        <v>#REF!</v>
      </c>
      <c r="R154" s="48" t="e">
        <f>SUM(R155+#REF!)</f>
        <v>#REF!</v>
      </c>
      <c r="S154" s="48" t="e">
        <f>SUM(S155+#REF!)</f>
        <v>#REF!</v>
      </c>
      <c r="T154" s="48" t="e">
        <f>SUM(T155+#REF!)</f>
        <v>#REF!</v>
      </c>
      <c r="U154" s="48" t="e">
        <f>SUM(U155+#REF!)</f>
        <v>#REF!</v>
      </c>
      <c r="V154" s="48" t="e">
        <f>SUM(V155+#REF!)</f>
        <v>#REF!</v>
      </c>
      <c r="W154" s="48" t="e">
        <f>SUM(W155+#REF!)</f>
        <v>#REF!</v>
      </c>
      <c r="X154" s="48" t="e">
        <f>SUM(X155+#REF!)</f>
        <v>#REF!</v>
      </c>
      <c r="Y154" s="48" t="e">
        <f>SUM(Y155+#REF!)</f>
        <v>#REF!</v>
      </c>
      <c r="Z154" s="44">
        <v>10</v>
      </c>
      <c r="AA154" s="44">
        <f t="shared" si="18"/>
        <v>100</v>
      </c>
    </row>
    <row r="155" spans="1:27" s="12" customFormat="1" ht="18.75">
      <c r="A155" s="67" t="s">
        <v>47</v>
      </c>
      <c r="B155" s="58" t="s">
        <v>68</v>
      </c>
      <c r="C155" s="59" t="s">
        <v>24</v>
      </c>
      <c r="D155" s="59" t="s">
        <v>3</v>
      </c>
      <c r="E155" s="59"/>
      <c r="F155" s="59"/>
      <c r="G155" s="64"/>
      <c r="H155" s="60"/>
      <c r="I155" s="64"/>
      <c r="J155" s="60"/>
      <c r="K155" s="60"/>
      <c r="L155" s="60"/>
      <c r="M155" s="60"/>
      <c r="N155" s="60"/>
      <c r="O155" s="64"/>
      <c r="P155" s="61">
        <v>80</v>
      </c>
      <c r="Q155" s="64"/>
      <c r="R155" s="60"/>
      <c r="S155" s="64"/>
      <c r="T155" s="60"/>
      <c r="U155" s="60"/>
      <c r="V155" s="60"/>
      <c r="W155" s="60"/>
      <c r="X155" s="60"/>
      <c r="Y155" s="64"/>
      <c r="Z155" s="61">
        <v>79</v>
      </c>
      <c r="AA155" s="61">
        <f t="shared" si="18"/>
        <v>98.75</v>
      </c>
    </row>
    <row r="156" spans="1:27" s="12" customFormat="1" ht="37.5">
      <c r="A156" s="15"/>
      <c r="B156" s="6" t="s">
        <v>69</v>
      </c>
      <c r="C156" s="50" t="s">
        <v>24</v>
      </c>
      <c r="D156" s="50" t="s">
        <v>5</v>
      </c>
      <c r="E156" s="50"/>
      <c r="F156" s="50"/>
      <c r="G156" s="51"/>
      <c r="H156" s="48"/>
      <c r="I156" s="51"/>
      <c r="J156" s="48"/>
      <c r="K156" s="48"/>
      <c r="L156" s="48"/>
      <c r="M156" s="48"/>
      <c r="N156" s="48"/>
      <c r="O156" s="51"/>
      <c r="P156" s="44">
        <v>80</v>
      </c>
      <c r="Q156" s="51"/>
      <c r="R156" s="48"/>
      <c r="S156" s="51"/>
      <c r="T156" s="48"/>
      <c r="U156" s="48"/>
      <c r="V156" s="48"/>
      <c r="W156" s="48"/>
      <c r="X156" s="48"/>
      <c r="Y156" s="51"/>
      <c r="Z156" s="44">
        <v>79</v>
      </c>
      <c r="AA156" s="44">
        <f t="shared" si="18"/>
        <v>98.75</v>
      </c>
    </row>
    <row r="157" spans="1:27" s="12" customFormat="1" ht="37.5">
      <c r="A157" s="15"/>
      <c r="B157" s="6" t="s">
        <v>152</v>
      </c>
      <c r="C157" s="50" t="s">
        <v>24</v>
      </c>
      <c r="D157" s="50" t="s">
        <v>5</v>
      </c>
      <c r="E157" s="50" t="s">
        <v>87</v>
      </c>
      <c r="F157" s="50"/>
      <c r="G157" s="51"/>
      <c r="H157" s="48"/>
      <c r="I157" s="51"/>
      <c r="J157" s="48"/>
      <c r="K157" s="48"/>
      <c r="L157" s="48"/>
      <c r="M157" s="48"/>
      <c r="N157" s="48"/>
      <c r="O157" s="51"/>
      <c r="P157" s="44">
        <v>80</v>
      </c>
      <c r="Q157" s="51"/>
      <c r="R157" s="48"/>
      <c r="S157" s="51"/>
      <c r="T157" s="48"/>
      <c r="U157" s="48"/>
      <c r="V157" s="48"/>
      <c r="W157" s="48"/>
      <c r="X157" s="48"/>
      <c r="Y157" s="51"/>
      <c r="Z157" s="44">
        <v>79</v>
      </c>
      <c r="AA157" s="44">
        <f>Z157/P157*100</f>
        <v>98.75</v>
      </c>
    </row>
    <row r="158" spans="1:27" s="12" customFormat="1" ht="56.25">
      <c r="A158" s="15"/>
      <c r="B158" s="68" t="s">
        <v>79</v>
      </c>
      <c r="C158" s="50" t="s">
        <v>24</v>
      </c>
      <c r="D158" s="50" t="s">
        <v>5</v>
      </c>
      <c r="E158" s="50" t="s">
        <v>153</v>
      </c>
      <c r="F158" s="50"/>
      <c r="G158" s="51"/>
      <c r="H158" s="48"/>
      <c r="I158" s="51"/>
      <c r="J158" s="48"/>
      <c r="K158" s="48"/>
      <c r="L158" s="48"/>
      <c r="M158" s="48"/>
      <c r="N158" s="48"/>
      <c r="O158" s="51"/>
      <c r="P158" s="44">
        <v>80</v>
      </c>
      <c r="Q158" s="51"/>
      <c r="R158" s="48"/>
      <c r="S158" s="51"/>
      <c r="T158" s="48"/>
      <c r="U158" s="48"/>
      <c r="V158" s="48"/>
      <c r="W158" s="48"/>
      <c r="X158" s="48"/>
      <c r="Y158" s="51"/>
      <c r="Z158" s="44">
        <v>79</v>
      </c>
      <c r="AA158" s="44">
        <f t="shared" si="18"/>
        <v>98.75</v>
      </c>
    </row>
    <row r="159" spans="1:27" s="12" customFormat="1" ht="55.5" customHeight="1">
      <c r="A159" s="15"/>
      <c r="B159" s="68" t="s">
        <v>80</v>
      </c>
      <c r="C159" s="50" t="s">
        <v>24</v>
      </c>
      <c r="D159" s="50" t="s">
        <v>5</v>
      </c>
      <c r="E159" s="50" t="s">
        <v>154</v>
      </c>
      <c r="F159" s="50"/>
      <c r="G159" s="51"/>
      <c r="H159" s="48"/>
      <c r="I159" s="51"/>
      <c r="J159" s="48"/>
      <c r="K159" s="48"/>
      <c r="L159" s="48"/>
      <c r="M159" s="48"/>
      <c r="N159" s="48"/>
      <c r="O159" s="51"/>
      <c r="P159" s="44">
        <v>80</v>
      </c>
      <c r="Q159" s="51"/>
      <c r="R159" s="48"/>
      <c r="S159" s="51"/>
      <c r="T159" s="48"/>
      <c r="U159" s="48"/>
      <c r="V159" s="48"/>
      <c r="W159" s="48"/>
      <c r="X159" s="48"/>
      <c r="Y159" s="51"/>
      <c r="Z159" s="44">
        <v>79</v>
      </c>
      <c r="AA159" s="44">
        <f t="shared" si="18"/>
        <v>98.75</v>
      </c>
    </row>
    <row r="160" spans="1:27" s="12" customFormat="1" ht="55.5" customHeight="1">
      <c r="A160" s="15"/>
      <c r="B160" s="68" t="s">
        <v>54</v>
      </c>
      <c r="C160" s="50" t="s">
        <v>24</v>
      </c>
      <c r="D160" s="50" t="s">
        <v>5</v>
      </c>
      <c r="E160" s="50" t="s">
        <v>154</v>
      </c>
      <c r="F160" s="50" t="s">
        <v>55</v>
      </c>
      <c r="G160" s="51"/>
      <c r="H160" s="48"/>
      <c r="I160" s="51"/>
      <c r="J160" s="48"/>
      <c r="K160" s="48"/>
      <c r="L160" s="48"/>
      <c r="M160" s="48"/>
      <c r="N160" s="48"/>
      <c r="O160" s="51"/>
      <c r="P160" s="44">
        <v>80</v>
      </c>
      <c r="Q160" s="51"/>
      <c r="R160" s="48"/>
      <c r="S160" s="51"/>
      <c r="T160" s="48"/>
      <c r="U160" s="48"/>
      <c r="V160" s="48"/>
      <c r="W160" s="48"/>
      <c r="X160" s="48"/>
      <c r="Y160" s="51"/>
      <c r="Z160" s="44">
        <v>79</v>
      </c>
      <c r="AA160" s="44">
        <f>Z160/P160*100</f>
        <v>98.75</v>
      </c>
    </row>
    <row r="161" spans="1:27" s="12" customFormat="1" ht="42" customHeight="1">
      <c r="A161" s="67" t="s">
        <v>48</v>
      </c>
      <c r="B161" s="85" t="s">
        <v>251</v>
      </c>
      <c r="C161" s="59" t="s">
        <v>32</v>
      </c>
      <c r="D161" s="59" t="s">
        <v>3</v>
      </c>
      <c r="E161" s="59"/>
      <c r="F161" s="59"/>
      <c r="G161" s="64"/>
      <c r="H161" s="60"/>
      <c r="I161" s="64"/>
      <c r="J161" s="60"/>
      <c r="K161" s="60"/>
      <c r="L161" s="60"/>
      <c r="M161" s="60"/>
      <c r="N161" s="60"/>
      <c r="O161" s="64"/>
      <c r="P161" s="61">
        <v>0.2</v>
      </c>
      <c r="Q161" s="64"/>
      <c r="R161" s="60"/>
      <c r="S161" s="64"/>
      <c r="T161" s="60"/>
      <c r="U161" s="60"/>
      <c r="V161" s="60"/>
      <c r="W161" s="60"/>
      <c r="X161" s="60"/>
      <c r="Y161" s="64"/>
      <c r="Z161" s="61">
        <v>0.1</v>
      </c>
      <c r="AA161" s="61">
        <f>Z161/P161*100</f>
        <v>50</v>
      </c>
    </row>
    <row r="162" spans="1:27" s="12" customFormat="1" ht="37.5" customHeight="1">
      <c r="A162" s="15"/>
      <c r="B162" s="80" t="s">
        <v>247</v>
      </c>
      <c r="C162" s="50" t="s">
        <v>32</v>
      </c>
      <c r="D162" s="50" t="s">
        <v>2</v>
      </c>
      <c r="E162" s="50"/>
      <c r="F162" s="50"/>
      <c r="G162" s="51"/>
      <c r="H162" s="48"/>
      <c r="I162" s="51"/>
      <c r="J162" s="48"/>
      <c r="K162" s="48"/>
      <c r="L162" s="48"/>
      <c r="M162" s="48"/>
      <c r="N162" s="48"/>
      <c r="O162" s="51"/>
      <c r="P162" s="44">
        <v>0.2</v>
      </c>
      <c r="Q162" s="51"/>
      <c r="R162" s="48"/>
      <c r="S162" s="51"/>
      <c r="T162" s="48"/>
      <c r="U162" s="48"/>
      <c r="V162" s="48"/>
      <c r="W162" s="48"/>
      <c r="X162" s="48"/>
      <c r="Y162" s="51"/>
      <c r="Z162" s="44">
        <v>0.1</v>
      </c>
      <c r="AA162" s="44">
        <f>Z162/P162*100</f>
        <v>50</v>
      </c>
    </row>
    <row r="163" spans="1:27" s="12" customFormat="1" ht="21.75" customHeight="1">
      <c r="A163" s="15"/>
      <c r="B163" s="80" t="s">
        <v>248</v>
      </c>
      <c r="C163" s="50" t="s">
        <v>32</v>
      </c>
      <c r="D163" s="50" t="s">
        <v>2</v>
      </c>
      <c r="E163" s="50" t="s">
        <v>87</v>
      </c>
      <c r="F163" s="50"/>
      <c r="G163" s="51"/>
      <c r="H163" s="48"/>
      <c r="I163" s="51"/>
      <c r="J163" s="48"/>
      <c r="K163" s="48"/>
      <c r="L163" s="48"/>
      <c r="M163" s="48"/>
      <c r="N163" s="48"/>
      <c r="O163" s="51"/>
      <c r="P163" s="44">
        <v>0.2</v>
      </c>
      <c r="Q163" s="51"/>
      <c r="R163" s="48"/>
      <c r="S163" s="51"/>
      <c r="T163" s="48"/>
      <c r="U163" s="48"/>
      <c r="V163" s="48"/>
      <c r="W163" s="48"/>
      <c r="X163" s="48"/>
      <c r="Y163" s="51"/>
      <c r="Z163" s="44">
        <v>0.1</v>
      </c>
      <c r="AA163" s="44">
        <f>Z163/P163*100</f>
        <v>50</v>
      </c>
    </row>
    <row r="164" spans="1:27" s="12" customFormat="1" ht="21" customHeight="1">
      <c r="A164" s="15"/>
      <c r="B164" s="80" t="s">
        <v>249</v>
      </c>
      <c r="C164" s="50" t="s">
        <v>32</v>
      </c>
      <c r="D164" s="50" t="s">
        <v>2</v>
      </c>
      <c r="E164" s="50" t="s">
        <v>253</v>
      </c>
      <c r="F164" s="50"/>
      <c r="G164" s="51"/>
      <c r="H164" s="48"/>
      <c r="I164" s="51"/>
      <c r="J164" s="48"/>
      <c r="K164" s="48"/>
      <c r="L164" s="48"/>
      <c r="M164" s="48"/>
      <c r="N164" s="48"/>
      <c r="O164" s="51"/>
      <c r="P164" s="44">
        <v>0.2</v>
      </c>
      <c r="Q164" s="51"/>
      <c r="R164" s="48"/>
      <c r="S164" s="51"/>
      <c r="T164" s="48"/>
      <c r="U164" s="48"/>
      <c r="V164" s="48"/>
      <c r="W164" s="48"/>
      <c r="X164" s="48"/>
      <c r="Y164" s="51"/>
      <c r="Z164" s="44">
        <v>0.1</v>
      </c>
      <c r="AA164" s="44">
        <f>Z164/P164*100</f>
        <v>50</v>
      </c>
    </row>
    <row r="165" spans="1:27" s="12" customFormat="1" ht="29.25" customHeight="1">
      <c r="A165" s="15"/>
      <c r="B165" s="80" t="s">
        <v>250</v>
      </c>
      <c r="C165" s="50" t="s">
        <v>32</v>
      </c>
      <c r="D165" s="50" t="s">
        <v>2</v>
      </c>
      <c r="E165" s="50" t="s">
        <v>254</v>
      </c>
      <c r="F165" s="50"/>
      <c r="G165" s="51"/>
      <c r="H165" s="48"/>
      <c r="I165" s="51"/>
      <c r="J165" s="48"/>
      <c r="K165" s="48"/>
      <c r="L165" s="48"/>
      <c r="M165" s="48"/>
      <c r="N165" s="48"/>
      <c r="O165" s="51"/>
      <c r="P165" s="44">
        <v>0.2</v>
      </c>
      <c r="Q165" s="51"/>
      <c r="R165" s="48"/>
      <c r="S165" s="51"/>
      <c r="T165" s="48"/>
      <c r="U165" s="48"/>
      <c r="V165" s="48"/>
      <c r="W165" s="48"/>
      <c r="X165" s="48"/>
      <c r="Y165" s="51"/>
      <c r="Z165" s="44">
        <v>0.1</v>
      </c>
      <c r="AA165" s="44">
        <f>Z165/P165*100</f>
        <v>50</v>
      </c>
    </row>
    <row r="166" spans="1:27" s="12" customFormat="1" ht="41.25" customHeight="1">
      <c r="A166" s="15"/>
      <c r="B166" s="80" t="s">
        <v>251</v>
      </c>
      <c r="C166" s="50" t="s">
        <v>32</v>
      </c>
      <c r="D166" s="50" t="s">
        <v>2</v>
      </c>
      <c r="E166" s="50" t="s">
        <v>254</v>
      </c>
      <c r="F166" s="50" t="s">
        <v>255</v>
      </c>
      <c r="G166" s="51"/>
      <c r="H166" s="48"/>
      <c r="I166" s="51"/>
      <c r="J166" s="48"/>
      <c r="K166" s="48"/>
      <c r="L166" s="48"/>
      <c r="M166" s="48"/>
      <c r="N166" s="48"/>
      <c r="O166" s="51"/>
      <c r="P166" s="44">
        <v>0.2</v>
      </c>
      <c r="Q166" s="51"/>
      <c r="R166" s="48"/>
      <c r="S166" s="51"/>
      <c r="T166" s="48"/>
      <c r="U166" s="48"/>
      <c r="V166" s="48"/>
      <c r="W166" s="48"/>
      <c r="X166" s="48"/>
      <c r="Y166" s="51"/>
      <c r="Z166" s="44">
        <v>0.1</v>
      </c>
      <c r="AA166" s="44">
        <f>Z166/P166*100</f>
        <v>50</v>
      </c>
    </row>
    <row r="167" spans="1:27" s="23" customFormat="1" ht="18" customHeight="1">
      <c r="A167" s="26"/>
      <c r="B167" s="34"/>
      <c r="C167" s="35"/>
      <c r="D167" s="35"/>
      <c r="E167" s="35"/>
      <c r="F167" s="35"/>
      <c r="G167" s="36"/>
      <c r="H167" s="37"/>
      <c r="I167" s="36"/>
      <c r="J167" s="38"/>
      <c r="K167" s="38"/>
      <c r="L167" s="38"/>
      <c r="M167" s="38"/>
      <c r="N167" s="38"/>
      <c r="O167" s="36"/>
      <c r="P167" s="39"/>
      <c r="Q167" s="40"/>
      <c r="R167" s="26"/>
      <c r="S167" s="40"/>
      <c r="T167" s="41"/>
      <c r="U167" s="41"/>
      <c r="V167" s="41"/>
      <c r="W167" s="41"/>
      <c r="X167" s="41"/>
      <c r="Y167" s="40"/>
      <c r="Z167" s="17"/>
      <c r="AA167" s="42"/>
    </row>
    <row r="168" spans="2:27" s="24" customFormat="1" ht="63" customHeight="1">
      <c r="B168" s="27" t="s">
        <v>170</v>
      </c>
      <c r="C168" s="25"/>
      <c r="D168" s="25"/>
      <c r="E168" s="25"/>
      <c r="F168" s="25"/>
      <c r="J168" s="26"/>
      <c r="K168" s="26"/>
      <c r="L168" s="26"/>
      <c r="M168" s="26"/>
      <c r="N168" s="26"/>
      <c r="P168" s="26"/>
      <c r="Z168" s="82" t="s">
        <v>171</v>
      </c>
      <c r="AA168" s="82"/>
    </row>
    <row r="169" spans="3:16" s="24" customFormat="1" ht="18.75">
      <c r="C169" s="25"/>
      <c r="D169" s="25"/>
      <c r="J169" s="26"/>
      <c r="K169" s="26"/>
      <c r="L169" s="26"/>
      <c r="M169" s="26"/>
      <c r="N169" s="26"/>
      <c r="P169" s="26"/>
    </row>
    <row r="170" spans="3:16" s="24" customFormat="1" ht="18.75">
      <c r="C170" s="25"/>
      <c r="D170" s="25"/>
      <c r="E170" s="25"/>
      <c r="F170" s="25"/>
      <c r="J170" s="26"/>
      <c r="K170" s="26"/>
      <c r="L170" s="26"/>
      <c r="M170" s="26"/>
      <c r="N170" s="26"/>
      <c r="P170" s="26"/>
    </row>
    <row r="171" spans="3:16" s="24" customFormat="1" ht="18.75">
      <c r="C171" s="25"/>
      <c r="D171" s="25"/>
      <c r="E171" s="25"/>
      <c r="F171" s="25"/>
      <c r="J171" s="26"/>
      <c r="K171" s="26"/>
      <c r="L171" s="26"/>
      <c r="M171" s="26"/>
      <c r="N171" s="26"/>
      <c r="P171" s="26"/>
    </row>
    <row r="172" spans="3:16" s="24" customFormat="1" ht="18.75">
      <c r="C172" s="25"/>
      <c r="D172" s="25"/>
      <c r="E172" s="25"/>
      <c r="F172" s="25"/>
      <c r="J172" s="26"/>
      <c r="K172" s="26"/>
      <c r="L172" s="26"/>
      <c r="M172" s="26"/>
      <c r="N172" s="26"/>
      <c r="P172" s="26"/>
    </row>
    <row r="173" spans="3:16" s="24" customFormat="1" ht="18.75">
      <c r="C173" s="25"/>
      <c r="D173" s="25"/>
      <c r="E173" s="25"/>
      <c r="F173" s="25"/>
      <c r="J173" s="26"/>
      <c r="K173" s="26"/>
      <c r="L173" s="26"/>
      <c r="M173" s="26"/>
      <c r="N173" s="26"/>
      <c r="P173" s="26"/>
    </row>
    <row r="174" spans="3:16" s="24" customFormat="1" ht="18.75">
      <c r="C174" s="25"/>
      <c r="D174" s="25"/>
      <c r="E174" s="25"/>
      <c r="F174" s="25"/>
      <c r="J174" s="26"/>
      <c r="K174" s="26"/>
      <c r="L174" s="26"/>
      <c r="M174" s="26"/>
      <c r="N174" s="26"/>
      <c r="P174" s="26"/>
    </row>
    <row r="175" spans="3:16" s="24" customFormat="1" ht="18.75">
      <c r="C175" s="25"/>
      <c r="D175" s="25"/>
      <c r="E175" s="25"/>
      <c r="F175" s="25"/>
      <c r="J175" s="26"/>
      <c r="K175" s="26"/>
      <c r="L175" s="26"/>
      <c r="M175" s="26"/>
      <c r="N175" s="26"/>
      <c r="P175" s="26"/>
    </row>
    <row r="176" spans="3:16" s="24" customFormat="1" ht="18.75">
      <c r="C176" s="25"/>
      <c r="D176" s="25"/>
      <c r="E176" s="25"/>
      <c r="F176" s="25"/>
      <c r="J176" s="26"/>
      <c r="K176" s="26"/>
      <c r="L176" s="26"/>
      <c r="M176" s="26"/>
      <c r="N176" s="26"/>
      <c r="P176" s="26"/>
    </row>
    <row r="177" spans="3:16" s="24" customFormat="1" ht="18.75">
      <c r="C177" s="25"/>
      <c r="D177" s="25"/>
      <c r="E177" s="25"/>
      <c r="F177" s="25"/>
      <c r="J177" s="26"/>
      <c r="K177" s="26"/>
      <c r="L177" s="26"/>
      <c r="M177" s="26"/>
      <c r="N177" s="26"/>
      <c r="P177" s="26"/>
    </row>
    <row r="178" spans="3:16" s="24" customFormat="1" ht="18.75">
      <c r="C178" s="25"/>
      <c r="D178" s="25"/>
      <c r="E178" s="25"/>
      <c r="F178" s="25"/>
      <c r="J178" s="26"/>
      <c r="K178" s="26"/>
      <c r="L178" s="26"/>
      <c r="M178" s="26"/>
      <c r="N178" s="26"/>
      <c r="P178" s="26"/>
    </row>
    <row r="179" spans="3:16" s="24" customFormat="1" ht="18.75">
      <c r="C179" s="25"/>
      <c r="D179" s="25"/>
      <c r="E179" s="25"/>
      <c r="F179" s="25"/>
      <c r="J179" s="26"/>
      <c r="K179" s="26"/>
      <c r="L179" s="26"/>
      <c r="M179" s="26"/>
      <c r="N179" s="26"/>
      <c r="P179" s="26"/>
    </row>
    <row r="180" spans="3:16" s="24" customFormat="1" ht="18.75">
      <c r="C180" s="25"/>
      <c r="D180" s="25"/>
      <c r="E180" s="25"/>
      <c r="F180" s="25"/>
      <c r="J180" s="26"/>
      <c r="K180" s="26"/>
      <c r="L180" s="26"/>
      <c r="M180" s="26"/>
      <c r="N180" s="26"/>
      <c r="P180" s="26"/>
    </row>
    <row r="181" spans="3:16" s="24" customFormat="1" ht="18.75">
      <c r="C181" s="25"/>
      <c r="D181" s="25"/>
      <c r="E181" s="25"/>
      <c r="F181" s="25"/>
      <c r="J181" s="26"/>
      <c r="K181" s="26"/>
      <c r="L181" s="26"/>
      <c r="M181" s="26"/>
      <c r="N181" s="26"/>
      <c r="P181" s="26"/>
    </row>
    <row r="182" spans="3:16" s="24" customFormat="1" ht="18.75">
      <c r="C182" s="25"/>
      <c r="D182" s="25"/>
      <c r="E182" s="25"/>
      <c r="F182" s="25"/>
      <c r="J182" s="26"/>
      <c r="K182" s="26"/>
      <c r="L182" s="26"/>
      <c r="M182" s="26"/>
      <c r="N182" s="26"/>
      <c r="P182" s="26"/>
    </row>
    <row r="183" spans="3:16" s="24" customFormat="1" ht="18.75">
      <c r="C183" s="25"/>
      <c r="D183" s="25"/>
      <c r="E183" s="25"/>
      <c r="F183" s="25"/>
      <c r="J183" s="26"/>
      <c r="K183" s="26"/>
      <c r="L183" s="26"/>
      <c r="M183" s="26"/>
      <c r="N183" s="26"/>
      <c r="P183" s="26"/>
    </row>
    <row r="184" spans="3:16" s="24" customFormat="1" ht="18.75">
      <c r="C184" s="25"/>
      <c r="D184" s="25"/>
      <c r="E184" s="25"/>
      <c r="F184" s="25"/>
      <c r="J184" s="26"/>
      <c r="K184" s="26"/>
      <c r="L184" s="26"/>
      <c r="M184" s="26"/>
      <c r="N184" s="26"/>
      <c r="P184" s="26"/>
    </row>
    <row r="185" spans="3:16" s="24" customFormat="1" ht="18.75">
      <c r="C185" s="25"/>
      <c r="D185" s="25"/>
      <c r="E185" s="25"/>
      <c r="F185" s="25"/>
      <c r="J185" s="26"/>
      <c r="K185" s="26"/>
      <c r="L185" s="26"/>
      <c r="M185" s="26"/>
      <c r="N185" s="26"/>
      <c r="P185" s="26"/>
    </row>
    <row r="186" spans="3:16" s="24" customFormat="1" ht="18.75">
      <c r="C186" s="25"/>
      <c r="D186" s="25"/>
      <c r="E186" s="25"/>
      <c r="F186" s="25"/>
      <c r="J186" s="26"/>
      <c r="K186" s="26"/>
      <c r="L186" s="26"/>
      <c r="M186" s="26"/>
      <c r="N186" s="26"/>
      <c r="P186" s="26"/>
    </row>
    <row r="187" spans="3:16" s="24" customFormat="1" ht="18.75">
      <c r="C187" s="25"/>
      <c r="D187" s="25"/>
      <c r="E187" s="25"/>
      <c r="F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3:16" s="24" customFormat="1" ht="18.75">
      <c r="C1503" s="25"/>
      <c r="D1503" s="25"/>
      <c r="E1503" s="25"/>
      <c r="F1503" s="25"/>
      <c r="J1503" s="26"/>
      <c r="K1503" s="26"/>
      <c r="L1503" s="26"/>
      <c r="M1503" s="26"/>
      <c r="N1503" s="26"/>
      <c r="P1503" s="26"/>
    </row>
    <row r="1504" spans="3:16" s="24" customFormat="1" ht="18.75">
      <c r="C1504" s="25"/>
      <c r="D1504" s="25"/>
      <c r="E1504" s="25"/>
      <c r="F1504" s="25"/>
      <c r="J1504" s="26"/>
      <c r="K1504" s="26"/>
      <c r="L1504" s="26"/>
      <c r="M1504" s="26"/>
      <c r="N1504" s="26"/>
      <c r="P1504" s="26"/>
    </row>
    <row r="1505" spans="3:16" s="24" customFormat="1" ht="18.75">
      <c r="C1505" s="25"/>
      <c r="D1505" s="25"/>
      <c r="E1505" s="25"/>
      <c r="F1505" s="25"/>
      <c r="J1505" s="26"/>
      <c r="K1505" s="26"/>
      <c r="L1505" s="26"/>
      <c r="M1505" s="26"/>
      <c r="N1505" s="26"/>
      <c r="P1505" s="26"/>
    </row>
    <row r="1506" spans="3:16" s="24" customFormat="1" ht="18.75">
      <c r="C1506" s="25"/>
      <c r="D1506" s="25"/>
      <c r="E1506" s="25"/>
      <c r="F1506" s="25"/>
      <c r="J1506" s="26"/>
      <c r="K1506" s="26"/>
      <c r="L1506" s="26"/>
      <c r="M1506" s="26"/>
      <c r="N1506" s="26"/>
      <c r="P1506" s="26"/>
    </row>
    <row r="1507" spans="3:16" s="24" customFormat="1" ht="18.75">
      <c r="C1507" s="25"/>
      <c r="D1507" s="25"/>
      <c r="E1507" s="25"/>
      <c r="F1507" s="25"/>
      <c r="J1507" s="26"/>
      <c r="K1507" s="26"/>
      <c r="L1507" s="26"/>
      <c r="M1507" s="26"/>
      <c r="N1507" s="26"/>
      <c r="P1507" s="26"/>
    </row>
    <row r="1508" spans="3:16" s="24" customFormat="1" ht="18.75">
      <c r="C1508" s="25"/>
      <c r="D1508" s="25"/>
      <c r="E1508" s="25"/>
      <c r="F1508" s="25"/>
      <c r="J1508" s="26"/>
      <c r="K1508" s="26"/>
      <c r="L1508" s="26"/>
      <c r="M1508" s="26"/>
      <c r="N1508" s="26"/>
      <c r="P1508" s="26"/>
    </row>
    <row r="1509" spans="3:16" s="24" customFormat="1" ht="18.75">
      <c r="C1509" s="25"/>
      <c r="D1509" s="25"/>
      <c r="E1509" s="25"/>
      <c r="F1509" s="25"/>
      <c r="J1509" s="26"/>
      <c r="K1509" s="26"/>
      <c r="L1509" s="26"/>
      <c r="M1509" s="26"/>
      <c r="N1509" s="26"/>
      <c r="P1509" s="26"/>
    </row>
    <row r="1510" spans="3:16" s="24" customFormat="1" ht="18.75">
      <c r="C1510" s="25"/>
      <c r="D1510" s="25"/>
      <c r="E1510" s="25"/>
      <c r="F1510" s="25"/>
      <c r="J1510" s="26"/>
      <c r="K1510" s="26"/>
      <c r="L1510" s="26"/>
      <c r="M1510" s="26"/>
      <c r="N1510" s="26"/>
      <c r="P1510" s="26"/>
    </row>
    <row r="1511" spans="3:16" s="24" customFormat="1" ht="18.75">
      <c r="C1511" s="25"/>
      <c r="D1511" s="25"/>
      <c r="E1511" s="25"/>
      <c r="F1511" s="25"/>
      <c r="J1511" s="26"/>
      <c r="K1511" s="26"/>
      <c r="L1511" s="26"/>
      <c r="M1511" s="26"/>
      <c r="N1511" s="26"/>
      <c r="P1511" s="26"/>
    </row>
    <row r="1512" spans="3:16" s="24" customFormat="1" ht="18.75">
      <c r="C1512" s="25"/>
      <c r="D1512" s="25"/>
      <c r="E1512" s="25"/>
      <c r="F1512" s="25"/>
      <c r="J1512" s="26"/>
      <c r="K1512" s="26"/>
      <c r="L1512" s="26"/>
      <c r="M1512" s="26"/>
      <c r="N1512" s="26"/>
      <c r="P1512" s="26"/>
    </row>
    <row r="1513" spans="3:16" s="24" customFormat="1" ht="18.75">
      <c r="C1513" s="25"/>
      <c r="D1513" s="25"/>
      <c r="E1513" s="25"/>
      <c r="F1513" s="25"/>
      <c r="J1513" s="26"/>
      <c r="K1513" s="26"/>
      <c r="L1513" s="26"/>
      <c r="M1513" s="26"/>
      <c r="N1513" s="26"/>
      <c r="P1513" s="26"/>
    </row>
    <row r="1514" spans="3:16" s="24" customFormat="1" ht="18.75">
      <c r="C1514" s="25"/>
      <c r="D1514" s="25"/>
      <c r="E1514" s="25"/>
      <c r="F1514" s="25"/>
      <c r="J1514" s="26"/>
      <c r="K1514" s="26"/>
      <c r="L1514" s="26"/>
      <c r="M1514" s="26"/>
      <c r="N1514" s="26"/>
      <c r="P1514" s="26"/>
    </row>
    <row r="1515" spans="3:16" s="24" customFormat="1" ht="18.75">
      <c r="C1515" s="25"/>
      <c r="D1515" s="25"/>
      <c r="E1515" s="25"/>
      <c r="F1515" s="25"/>
      <c r="J1515" s="26"/>
      <c r="K1515" s="26"/>
      <c r="L1515" s="26"/>
      <c r="M1515" s="26"/>
      <c r="N1515" s="26"/>
      <c r="P1515" s="26"/>
    </row>
    <row r="1516" spans="3:16" s="24" customFormat="1" ht="18.75">
      <c r="C1516" s="25"/>
      <c r="D1516" s="25"/>
      <c r="E1516" s="25"/>
      <c r="F1516" s="25"/>
      <c r="J1516" s="26"/>
      <c r="K1516" s="26"/>
      <c r="L1516" s="26"/>
      <c r="M1516" s="26"/>
      <c r="N1516" s="26"/>
      <c r="P1516" s="26"/>
    </row>
    <row r="1517" spans="3:16" s="24" customFormat="1" ht="18.75">
      <c r="C1517" s="25"/>
      <c r="D1517" s="25"/>
      <c r="E1517" s="25"/>
      <c r="F1517" s="25"/>
      <c r="J1517" s="26"/>
      <c r="K1517" s="26"/>
      <c r="L1517" s="26"/>
      <c r="M1517" s="26"/>
      <c r="N1517" s="26"/>
      <c r="P1517" s="26"/>
    </row>
    <row r="1518" spans="10:16" s="24" customFormat="1" ht="18.75">
      <c r="J1518" s="26"/>
      <c r="K1518" s="26"/>
      <c r="L1518" s="26"/>
      <c r="M1518" s="26"/>
      <c r="N1518" s="26"/>
      <c r="P1518" s="26"/>
    </row>
    <row r="1519" spans="10:16" s="24" customFormat="1" ht="18.75">
      <c r="J1519" s="26"/>
      <c r="K1519" s="26"/>
      <c r="L1519" s="26"/>
      <c r="M1519" s="26"/>
      <c r="N1519" s="26"/>
      <c r="P1519" s="26"/>
    </row>
    <row r="1520" spans="10:16" s="24" customFormat="1" ht="18.75">
      <c r="J1520" s="26"/>
      <c r="K1520" s="26"/>
      <c r="L1520" s="26"/>
      <c r="M1520" s="26"/>
      <c r="N1520" s="26"/>
      <c r="P1520" s="26"/>
    </row>
    <row r="1521" spans="10:16" s="24" customFormat="1" ht="18.75">
      <c r="J1521" s="26"/>
      <c r="K1521" s="26"/>
      <c r="L1521" s="26"/>
      <c r="M1521" s="26"/>
      <c r="N1521" s="26"/>
      <c r="P1521" s="26"/>
    </row>
    <row r="1522" spans="10:16" s="24" customFormat="1" ht="18.75">
      <c r="J1522" s="26"/>
      <c r="K1522" s="26"/>
      <c r="L1522" s="26"/>
      <c r="M1522" s="26"/>
      <c r="N1522" s="26"/>
      <c r="P1522" s="26"/>
    </row>
    <row r="1523" spans="10:16" s="24" customFormat="1" ht="18.75">
      <c r="J1523" s="26"/>
      <c r="K1523" s="26"/>
      <c r="L1523" s="26"/>
      <c r="M1523" s="26"/>
      <c r="N1523" s="26"/>
      <c r="P1523" s="26"/>
    </row>
    <row r="1524" spans="10:16" s="24" customFormat="1" ht="18.75">
      <c r="J1524" s="26"/>
      <c r="K1524" s="26"/>
      <c r="L1524" s="26"/>
      <c r="M1524" s="26"/>
      <c r="N1524" s="26"/>
      <c r="P1524" s="26"/>
    </row>
    <row r="1525" spans="10:16" s="24" customFormat="1" ht="18.75">
      <c r="J1525" s="26"/>
      <c r="K1525" s="26"/>
      <c r="L1525" s="26"/>
      <c r="M1525" s="26"/>
      <c r="N1525" s="26"/>
      <c r="P1525" s="26"/>
    </row>
    <row r="1526" spans="10:16" s="24" customFormat="1" ht="18.75">
      <c r="J1526" s="26"/>
      <c r="K1526" s="26"/>
      <c r="L1526" s="26"/>
      <c r="M1526" s="26"/>
      <c r="N1526" s="26"/>
      <c r="P1526" s="26"/>
    </row>
    <row r="1527" spans="10:16" s="24" customFormat="1" ht="18.75">
      <c r="J1527" s="26"/>
      <c r="K1527" s="26"/>
      <c r="L1527" s="26"/>
      <c r="M1527" s="26"/>
      <c r="N1527" s="26"/>
      <c r="P1527" s="26"/>
    </row>
    <row r="1528" spans="10:16" s="24" customFormat="1" ht="18.75">
      <c r="J1528" s="26"/>
      <c r="K1528" s="26"/>
      <c r="L1528" s="26"/>
      <c r="M1528" s="26"/>
      <c r="N1528" s="26"/>
      <c r="P1528" s="26"/>
    </row>
    <row r="1529" spans="10:16" s="24" customFormat="1" ht="18.75">
      <c r="J1529" s="26"/>
      <c r="K1529" s="26"/>
      <c r="L1529" s="26"/>
      <c r="M1529" s="26"/>
      <c r="N1529" s="26"/>
      <c r="P1529" s="26"/>
    </row>
    <row r="1530" spans="10:16" s="24" customFormat="1" ht="18.75">
      <c r="J1530" s="26"/>
      <c r="K1530" s="26"/>
      <c r="L1530" s="26"/>
      <c r="M1530" s="26"/>
      <c r="N1530" s="26"/>
      <c r="P1530" s="26"/>
    </row>
    <row r="1531" spans="10:16" s="24" customFormat="1" ht="18.75">
      <c r="J1531" s="26"/>
      <c r="K1531" s="26"/>
      <c r="L1531" s="26"/>
      <c r="M1531" s="26"/>
      <c r="N1531" s="26"/>
      <c r="P1531" s="26"/>
    </row>
    <row r="1532" spans="10:16" s="24" customFormat="1" ht="18.75">
      <c r="J1532" s="26"/>
      <c r="K1532" s="26"/>
      <c r="L1532" s="26"/>
      <c r="M1532" s="26"/>
      <c r="N1532" s="26"/>
      <c r="P1532" s="26"/>
    </row>
    <row r="1533" spans="10:16" s="24" customFormat="1" ht="18.75">
      <c r="J1533" s="26"/>
      <c r="K1533" s="26"/>
      <c r="L1533" s="26"/>
      <c r="M1533" s="26"/>
      <c r="N1533" s="26"/>
      <c r="P1533" s="26"/>
    </row>
    <row r="1534" spans="10:16" s="24" customFormat="1" ht="18.75">
      <c r="J1534" s="26"/>
      <c r="K1534" s="26"/>
      <c r="L1534" s="26"/>
      <c r="M1534" s="26"/>
      <c r="N1534" s="26"/>
      <c r="P1534" s="26"/>
    </row>
    <row r="1535" spans="10:16" s="24" customFormat="1" ht="18.75"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10:16" s="24" customFormat="1" ht="18.75">
      <c r="J1653" s="26"/>
      <c r="K1653" s="26"/>
      <c r="L1653" s="26"/>
      <c r="M1653" s="26"/>
      <c r="N1653" s="26"/>
      <c r="P1653" s="26"/>
    </row>
    <row r="1654" spans="10:16" s="24" customFormat="1" ht="18.75">
      <c r="J1654" s="26"/>
      <c r="K1654" s="26"/>
      <c r="L1654" s="26"/>
      <c r="M1654" s="26"/>
      <c r="N1654" s="26"/>
      <c r="P1654" s="26"/>
    </row>
    <row r="1655" spans="10:16" s="24" customFormat="1" ht="18.75">
      <c r="J1655" s="26"/>
      <c r="K1655" s="26"/>
      <c r="L1655" s="26"/>
      <c r="M1655" s="26"/>
      <c r="N1655" s="26"/>
      <c r="P1655" s="26"/>
    </row>
    <row r="1656" spans="10:16" s="24" customFormat="1" ht="18.75">
      <c r="J1656" s="26"/>
      <c r="K1656" s="26"/>
      <c r="L1656" s="26"/>
      <c r="M1656" s="26"/>
      <c r="N1656" s="26"/>
      <c r="P1656" s="26"/>
    </row>
    <row r="1657" spans="10:16" s="24" customFormat="1" ht="18.75">
      <c r="J1657" s="26"/>
      <c r="K1657" s="26"/>
      <c r="L1657" s="26"/>
      <c r="M1657" s="26"/>
      <c r="N1657" s="26"/>
      <c r="P1657" s="26"/>
    </row>
    <row r="1658" spans="10:16" s="24" customFormat="1" ht="18.75">
      <c r="J1658" s="26"/>
      <c r="K1658" s="26"/>
      <c r="L1658" s="26"/>
      <c r="M1658" s="26"/>
      <c r="N1658" s="26"/>
      <c r="P1658" s="26"/>
    </row>
    <row r="1659" spans="10:16" s="24" customFormat="1" ht="18.75">
      <c r="J1659" s="26"/>
      <c r="K1659" s="26"/>
      <c r="L1659" s="26"/>
      <c r="M1659" s="26"/>
      <c r="N1659" s="26"/>
      <c r="P1659" s="26"/>
    </row>
    <row r="1660" spans="10:16" s="24" customFormat="1" ht="18.75">
      <c r="J1660" s="26"/>
      <c r="K1660" s="26"/>
      <c r="L1660" s="26"/>
      <c r="M1660" s="26"/>
      <c r="N1660" s="26"/>
      <c r="P1660" s="26"/>
    </row>
    <row r="1661" spans="10:16" s="24" customFormat="1" ht="18.75">
      <c r="J1661" s="26"/>
      <c r="K1661" s="26"/>
      <c r="L1661" s="26"/>
      <c r="M1661" s="26"/>
      <c r="N1661" s="26"/>
      <c r="P1661" s="26"/>
    </row>
    <row r="1662" spans="10:16" s="24" customFormat="1" ht="18.75">
      <c r="J1662" s="26"/>
      <c r="K1662" s="26"/>
      <c r="L1662" s="26"/>
      <c r="M1662" s="26"/>
      <c r="N1662" s="26"/>
      <c r="P1662" s="26"/>
    </row>
    <row r="1663" spans="10:16" s="24" customFormat="1" ht="18.75">
      <c r="J1663" s="26"/>
      <c r="K1663" s="26"/>
      <c r="L1663" s="26"/>
      <c r="M1663" s="26"/>
      <c r="N1663" s="26"/>
      <c r="P1663" s="26"/>
    </row>
    <row r="1664" spans="10:16" s="24" customFormat="1" ht="18.75">
      <c r="J1664" s="26"/>
      <c r="K1664" s="26"/>
      <c r="L1664" s="26"/>
      <c r="M1664" s="26"/>
      <c r="N1664" s="26"/>
      <c r="P1664" s="26"/>
    </row>
    <row r="1665" spans="10:16" s="24" customFormat="1" ht="18.75">
      <c r="J1665" s="26"/>
      <c r="K1665" s="26"/>
      <c r="L1665" s="26"/>
      <c r="M1665" s="26"/>
      <c r="N1665" s="26"/>
      <c r="P1665" s="26"/>
    </row>
    <row r="1666" spans="10:16" s="24" customFormat="1" ht="18.75">
      <c r="J1666" s="26"/>
      <c r="K1666" s="26"/>
      <c r="L1666" s="26"/>
      <c r="M1666" s="26"/>
      <c r="N1666" s="26"/>
      <c r="P1666" s="26"/>
    </row>
    <row r="1667" spans="10:16" s="24" customFormat="1" ht="18.75">
      <c r="J1667" s="26"/>
      <c r="K1667" s="26"/>
      <c r="L1667" s="26"/>
      <c r="M1667" s="26"/>
      <c r="N1667" s="26"/>
      <c r="P1667" s="26"/>
    </row>
    <row r="1668" spans="2:16" s="24" customFormat="1" ht="18.75">
      <c r="B1668" s="16"/>
      <c r="J1668" s="26"/>
      <c r="K1668" s="26"/>
      <c r="L1668" s="26"/>
      <c r="M1668" s="26"/>
      <c r="N1668" s="26"/>
      <c r="P1668" s="26"/>
    </row>
    <row r="1669" spans="10:16" s="16" customFormat="1" ht="18.75">
      <c r="J1669" s="17"/>
      <c r="K1669" s="17"/>
      <c r="L1669" s="17"/>
      <c r="M1669" s="17"/>
      <c r="N1669" s="17"/>
      <c r="P1669" s="17"/>
    </row>
    <row r="1670" spans="10:16" s="16" customFormat="1" ht="18.75">
      <c r="J1670" s="17"/>
      <c r="K1670" s="17"/>
      <c r="L1670" s="17"/>
      <c r="M1670" s="17"/>
      <c r="N1670" s="17"/>
      <c r="P1670" s="17"/>
    </row>
    <row r="1671" spans="10:16" s="16" customFormat="1" ht="18.75">
      <c r="J1671" s="17"/>
      <c r="K1671" s="17"/>
      <c r="L1671" s="17"/>
      <c r="M1671" s="17"/>
      <c r="N1671" s="17"/>
      <c r="P1671" s="17"/>
    </row>
    <row r="1672" spans="10:16" s="16" customFormat="1" ht="18.75">
      <c r="J1672" s="17"/>
      <c r="K1672" s="17"/>
      <c r="L1672" s="17"/>
      <c r="M1672" s="17"/>
      <c r="N1672" s="17"/>
      <c r="P1672" s="17"/>
    </row>
    <row r="1673" spans="10:16" s="16" customFormat="1" ht="18.75">
      <c r="J1673" s="17"/>
      <c r="K1673" s="17"/>
      <c r="L1673" s="17"/>
      <c r="M1673" s="17"/>
      <c r="N1673" s="17"/>
      <c r="P1673" s="17"/>
    </row>
    <row r="1674" spans="10:16" s="16" customFormat="1" ht="18.75">
      <c r="J1674" s="17"/>
      <c r="K1674" s="17"/>
      <c r="L1674" s="17"/>
      <c r="M1674" s="17"/>
      <c r="N1674" s="17"/>
      <c r="P1674" s="17"/>
    </row>
    <row r="1675" spans="10:16" s="16" customFormat="1" ht="18.75">
      <c r="J1675" s="17"/>
      <c r="K1675" s="17"/>
      <c r="L1675" s="17"/>
      <c r="M1675" s="17"/>
      <c r="N1675" s="17"/>
      <c r="P1675" s="17"/>
    </row>
    <row r="1676" spans="10:16" s="16" customFormat="1" ht="18.75">
      <c r="J1676" s="17"/>
      <c r="K1676" s="17"/>
      <c r="L1676" s="17"/>
      <c r="M1676" s="17"/>
      <c r="N1676" s="17"/>
      <c r="P1676" s="17"/>
    </row>
    <row r="1677" spans="10:16" s="16" customFormat="1" ht="18.75">
      <c r="J1677" s="17"/>
      <c r="K1677" s="17"/>
      <c r="L1677" s="17"/>
      <c r="M1677" s="17"/>
      <c r="N1677" s="17"/>
      <c r="P1677" s="17"/>
    </row>
    <row r="1678" spans="10:16" s="16" customFormat="1" ht="18.75">
      <c r="J1678" s="17"/>
      <c r="K1678" s="17"/>
      <c r="L1678" s="17"/>
      <c r="M1678" s="17"/>
      <c r="N1678" s="17"/>
      <c r="P1678" s="17"/>
    </row>
    <row r="1679" spans="10:16" s="16" customFormat="1" ht="18.75">
      <c r="J1679" s="17"/>
      <c r="K1679" s="17"/>
      <c r="L1679" s="17"/>
      <c r="M1679" s="17"/>
      <c r="N1679" s="17"/>
      <c r="P1679" s="17"/>
    </row>
    <row r="1680" spans="10:16" s="16" customFormat="1" ht="18.75">
      <c r="J1680" s="17"/>
      <c r="K1680" s="17"/>
      <c r="L1680" s="17"/>
      <c r="M1680" s="17"/>
      <c r="N1680" s="17"/>
      <c r="P1680" s="17"/>
    </row>
    <row r="1681" spans="10:16" s="16" customFormat="1" ht="18.75">
      <c r="J1681" s="17"/>
      <c r="K1681" s="17"/>
      <c r="L1681" s="17"/>
      <c r="M1681" s="17"/>
      <c r="N1681" s="17"/>
      <c r="P1681" s="17"/>
    </row>
    <row r="1682" spans="10:16" s="16" customFormat="1" ht="18.75">
      <c r="J1682" s="17"/>
      <c r="K1682" s="17"/>
      <c r="L1682" s="17"/>
      <c r="M1682" s="17"/>
      <c r="N1682" s="17"/>
      <c r="P1682" s="17"/>
    </row>
    <row r="1683" spans="10:16" s="16" customFormat="1" ht="18.75">
      <c r="J1683" s="17"/>
      <c r="K1683" s="17"/>
      <c r="L1683" s="17"/>
      <c r="M1683" s="17"/>
      <c r="N1683" s="17"/>
      <c r="P1683" s="17"/>
    </row>
    <row r="1684" spans="10:16" s="16" customFormat="1" ht="18.75">
      <c r="J1684" s="17"/>
      <c r="K1684" s="17"/>
      <c r="L1684" s="17"/>
      <c r="M1684" s="17"/>
      <c r="N1684" s="17"/>
      <c r="P1684" s="17"/>
    </row>
    <row r="1685" spans="10:16" s="16" customFormat="1" ht="18.75">
      <c r="J1685" s="17"/>
      <c r="K1685" s="17"/>
      <c r="L1685" s="17"/>
      <c r="M1685" s="17"/>
      <c r="N1685" s="17"/>
      <c r="P1685" s="17"/>
    </row>
    <row r="1686" spans="10:16" s="16" customFormat="1" ht="18.75">
      <c r="J1686" s="17"/>
      <c r="K1686" s="17"/>
      <c r="L1686" s="17"/>
      <c r="M1686" s="17"/>
      <c r="N1686" s="17"/>
      <c r="P1686" s="17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10:16" s="16" customFormat="1" ht="18.75">
      <c r="J1835" s="17"/>
      <c r="K1835" s="17"/>
      <c r="L1835" s="17"/>
      <c r="M1835" s="17"/>
      <c r="N1835" s="17"/>
      <c r="P1835" s="17"/>
    </row>
    <row r="1836" spans="10:16" s="16" customFormat="1" ht="18.75">
      <c r="J1836" s="17"/>
      <c r="K1836" s="17"/>
      <c r="L1836" s="17"/>
      <c r="M1836" s="17"/>
      <c r="N1836" s="17"/>
      <c r="P1836" s="17"/>
    </row>
    <row r="1837" spans="10:16" s="16" customFormat="1" ht="18.75">
      <c r="J1837" s="17"/>
      <c r="K1837" s="17"/>
      <c r="L1837" s="17"/>
      <c r="M1837" s="17"/>
      <c r="N1837" s="17"/>
      <c r="P1837" s="17"/>
    </row>
    <row r="1838" spans="10:16" s="16" customFormat="1" ht="18.75">
      <c r="J1838" s="17"/>
      <c r="K1838" s="17"/>
      <c r="L1838" s="17"/>
      <c r="M1838" s="17"/>
      <c r="N1838" s="17"/>
      <c r="P1838" s="17"/>
    </row>
    <row r="1839" spans="10:16" s="16" customFormat="1" ht="18.75">
      <c r="J1839" s="17"/>
      <c r="K1839" s="17"/>
      <c r="L1839" s="17"/>
      <c r="M1839" s="17"/>
      <c r="N1839" s="17"/>
      <c r="P1839" s="17"/>
    </row>
    <row r="1840" spans="10:16" s="16" customFormat="1" ht="18.75">
      <c r="J1840" s="17"/>
      <c r="K1840" s="17"/>
      <c r="L1840" s="17"/>
      <c r="M1840" s="17"/>
      <c r="N1840" s="17"/>
      <c r="P1840" s="17"/>
    </row>
    <row r="1841" spans="10:16" s="16" customFormat="1" ht="18.75">
      <c r="J1841" s="17"/>
      <c r="K1841" s="17"/>
      <c r="L1841" s="17"/>
      <c r="M1841" s="17"/>
      <c r="N1841" s="17"/>
      <c r="P1841" s="17"/>
    </row>
    <row r="1842" spans="10:16" s="16" customFormat="1" ht="18.75">
      <c r="J1842" s="17"/>
      <c r="K1842" s="17"/>
      <c r="L1842" s="17"/>
      <c r="M1842" s="17"/>
      <c r="N1842" s="17"/>
      <c r="P1842" s="17"/>
    </row>
    <row r="1843" spans="10:16" s="16" customFormat="1" ht="18.75">
      <c r="J1843" s="17"/>
      <c r="K1843" s="17"/>
      <c r="L1843" s="17"/>
      <c r="M1843" s="17"/>
      <c r="N1843" s="17"/>
      <c r="P1843" s="17"/>
    </row>
    <row r="1844" spans="10:16" s="16" customFormat="1" ht="18.75">
      <c r="J1844" s="17"/>
      <c r="K1844" s="17"/>
      <c r="L1844" s="17"/>
      <c r="M1844" s="17"/>
      <c r="N1844" s="17"/>
      <c r="P1844" s="17"/>
    </row>
    <row r="1845" spans="10:16" s="16" customFormat="1" ht="18.75">
      <c r="J1845" s="17"/>
      <c r="K1845" s="17"/>
      <c r="L1845" s="17"/>
      <c r="M1845" s="17"/>
      <c r="N1845" s="17"/>
      <c r="P1845" s="17"/>
    </row>
    <row r="1846" spans="10:16" s="16" customFormat="1" ht="18.75">
      <c r="J1846" s="17"/>
      <c r="K1846" s="17"/>
      <c r="L1846" s="17"/>
      <c r="M1846" s="17"/>
      <c r="N1846" s="17"/>
      <c r="P1846" s="17"/>
    </row>
    <row r="1847" spans="10:16" s="16" customFormat="1" ht="18.75">
      <c r="J1847" s="17"/>
      <c r="K1847" s="17"/>
      <c r="L1847" s="17"/>
      <c r="M1847" s="17"/>
      <c r="N1847" s="17"/>
      <c r="P1847" s="17"/>
    </row>
    <row r="1848" spans="10:16" s="16" customFormat="1" ht="18.75">
      <c r="J1848" s="17"/>
      <c r="K1848" s="17"/>
      <c r="L1848" s="17"/>
      <c r="M1848" s="17"/>
      <c r="N1848" s="17"/>
      <c r="P1848" s="17"/>
    </row>
    <row r="1849" spans="10:16" s="16" customFormat="1" ht="18.75">
      <c r="J1849" s="17"/>
      <c r="K1849" s="17"/>
      <c r="L1849" s="17"/>
      <c r="M1849" s="17"/>
      <c r="N1849" s="17"/>
      <c r="P1849" s="17"/>
    </row>
    <row r="1850" spans="2:16" s="16" customFormat="1" ht="18.75">
      <c r="B1850" s="1"/>
      <c r="J1850" s="17"/>
      <c r="K1850" s="17"/>
      <c r="L1850" s="17"/>
      <c r="M1850" s="17"/>
      <c r="N1850" s="17"/>
      <c r="P1850" s="17"/>
    </row>
  </sheetData>
  <sheetProtection/>
  <autoFilter ref="A5:AA166"/>
  <mergeCells count="6">
    <mergeCell ref="E1:P1"/>
    <mergeCell ref="Z168:AA168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2021-03-24T07:37:10Z</cp:lastPrinted>
  <dcterms:created xsi:type="dcterms:W3CDTF">2002-12-15T14:10:12Z</dcterms:created>
  <dcterms:modified xsi:type="dcterms:W3CDTF">2021-03-29T08:47:15Z</dcterms:modified>
  <cp:category/>
  <cp:version/>
  <cp:contentType/>
  <cp:contentStatus/>
</cp:coreProperties>
</file>